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hines\Documents\"/>
    </mc:Choice>
  </mc:AlternateContent>
  <xr:revisionPtr revIDLastSave="0" documentId="13_ncr:1_{2883E028-3BEA-43CE-8DC6-94B70E308954}" xr6:coauthVersionLast="47" xr6:coauthVersionMax="47" xr10:uidLastSave="{00000000-0000-0000-0000-000000000000}"/>
  <bookViews>
    <workbookView xWindow="1050" yWindow="3150" windowWidth="21600" windowHeight="11295" xr2:uid="{E5C02C74-872F-4034-8DBD-C1C918179921}"/>
  </bookViews>
  <sheets>
    <sheet name="Aoristic Matrix" sheetId="1" r:id="rId1"/>
    <sheet name="Days Between Hits" sheetId="2" r:id="rId2"/>
    <sheet name="Linear Regression" sheetId="3" r:id="rId3"/>
    <sheet name="Burn Rate" sheetId="5" r:id="rId4"/>
    <sheet name="Contour Matrix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F3" i="5"/>
  <c r="F4" i="5"/>
  <c r="F5" i="5"/>
  <c r="F6" i="5"/>
  <c r="F7" i="5"/>
  <c r="F12" i="5" s="1"/>
  <c r="H9" i="5" s="1"/>
  <c r="F8" i="5"/>
  <c r="F2" i="5"/>
  <c r="E14" i="5"/>
  <c r="E13" i="5"/>
  <c r="E12" i="5"/>
  <c r="E11" i="5"/>
  <c r="E10" i="5"/>
  <c r="D9" i="5"/>
  <c r="D8" i="5"/>
  <c r="D7" i="5"/>
  <c r="D6" i="5"/>
  <c r="D5" i="5"/>
  <c r="D4" i="5"/>
  <c r="D3" i="5"/>
  <c r="B13" i="3"/>
  <c r="B12" i="3"/>
  <c r="B11" i="3"/>
  <c r="D15" i="2"/>
  <c r="D14" i="2"/>
  <c r="D13" i="2" a="1"/>
  <c r="D13" i="2" s="1"/>
  <c r="D12" i="2"/>
  <c r="D11" i="2"/>
  <c r="D10" i="2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E3" i="2"/>
  <c r="E4" i="2"/>
  <c r="E5" i="2"/>
  <c r="E6" i="2"/>
  <c r="E7" i="2"/>
  <c r="E8" i="2"/>
  <c r="E9" i="2"/>
  <c r="E2" i="2"/>
  <c r="D4" i="2"/>
  <c r="D5" i="2"/>
  <c r="D6" i="2"/>
  <c r="D7" i="2"/>
  <c r="D8" i="2"/>
  <c r="D9" i="2"/>
  <c r="D3" i="2"/>
  <c r="I5" i="1"/>
  <c r="I6" i="1"/>
  <c r="I7" i="1"/>
  <c r="I8" i="1"/>
  <c r="I9" i="1"/>
  <c r="I10" i="1"/>
  <c r="I11" i="1"/>
  <c r="I12" i="1"/>
  <c r="I13" i="1"/>
  <c r="I14" i="1"/>
  <c r="I4" i="1"/>
  <c r="F14" i="5" l="1"/>
  <c r="F10" i="5"/>
  <c r="F11" i="5"/>
  <c r="F13" i="5"/>
  <c r="D14" i="5"/>
  <c r="D10" i="5"/>
  <c r="D11" i="5"/>
  <c r="D12" i="5"/>
  <c r="D13" i="5"/>
  <c r="I15" i="1"/>
  <c r="J13" i="1" s="1"/>
  <c r="H8" i="5" l="1"/>
  <c r="G9" i="5"/>
  <c r="G8" i="5"/>
  <c r="J12" i="1"/>
  <c r="J9" i="1"/>
  <c r="J11" i="1"/>
  <c r="J5" i="1"/>
  <c r="J10" i="1"/>
  <c r="J4" i="1"/>
  <c r="J7" i="1"/>
  <c r="J6" i="1"/>
  <c r="J8" i="1"/>
  <c r="J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<sst xmlns="http://schemas.openxmlformats.org/spreadsheetml/2006/main" count="98" uniqueCount="58">
  <si>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</si>
  <si>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</si>
  <si>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</si>
  <si>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</si>
  <si>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</si>
  <si>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</si>
  <si>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</si>
  <si>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</si>
  <si>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</si>
  <si>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Hours</t>
  </si>
  <si>
    <t>Case Numbers</t>
  </si>
  <si>
    <t>24-1234</t>
  </si>
  <si>
    <t>24-1235</t>
  </si>
  <si>
    <t>24-1236</t>
  </si>
  <si>
    <t>24-1237</t>
  </si>
  <si>
    <t>24-1238</t>
  </si>
  <si>
    <t>24-1239</t>
  </si>
  <si>
    <t>24-1240</t>
  </si>
  <si>
    <t>Total</t>
  </si>
  <si>
    <t>Percentage</t>
  </si>
  <si>
    <t>Case Number</t>
  </si>
  <si>
    <t>Date</t>
  </si>
  <si>
    <t>Time</t>
  </si>
  <si>
    <t>Interval</t>
  </si>
  <si>
    <t>DOW</t>
  </si>
  <si>
    <t>0100 - 0350</t>
  </si>
  <si>
    <t>0130 - 0320</t>
  </si>
  <si>
    <t>2315 - 0345</t>
  </si>
  <si>
    <t>0210 - 0400</t>
  </si>
  <si>
    <t>2215 - 0330</t>
  </si>
  <si>
    <t>2330 - 0345</t>
  </si>
  <si>
    <t>24-1241</t>
  </si>
  <si>
    <t>Series Item</t>
  </si>
  <si>
    <t>Next Hit</t>
  </si>
  <si>
    <t>Interval Days</t>
  </si>
  <si>
    <t>Standard Dev</t>
  </si>
  <si>
    <t>Median</t>
  </si>
  <si>
    <t>Mode</t>
  </si>
  <si>
    <t>Min</t>
  </si>
  <si>
    <t>Max</t>
  </si>
  <si>
    <t>Average</t>
  </si>
  <si>
    <t>Stan Dev</t>
  </si>
  <si>
    <t>Corr Coef</t>
  </si>
  <si>
    <t>Days</t>
  </si>
  <si>
    <t>Monday</t>
  </si>
  <si>
    <t>Tuesday</t>
  </si>
  <si>
    <t>Wednesday</t>
  </si>
  <si>
    <t>Thursday</t>
  </si>
  <si>
    <t>Friday</t>
  </si>
  <si>
    <t>Saturday</t>
  </si>
  <si>
    <t>Sunday</t>
  </si>
  <si>
    <t>0200 - 0415</t>
  </si>
  <si>
    <t>Property Value</t>
  </si>
  <si>
    <t>Correlation Coefficient</t>
  </si>
  <si>
    <t>Prediction Days (with Avg)</t>
  </si>
  <si>
    <t>Prediction Days (with Median)</t>
  </si>
  <si>
    <t>Ratio $ per Day</t>
  </si>
  <si>
    <t>Positive correlation between the property value taken and the days between hits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</si>
</sst>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thin">
        <color indexed="64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thin">
        <color indexed="64"/>
      </bottom>
      <diagonal/>
    </border>
    <border>
      <left style="double">
        <color theme="5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9" fontId="0" fillId="0" borderId="1" xfId="1" applyFont="1" applyBorder="1"/>
    <xf numFmtId="0" fontId="4" fillId="0" borderId="1" xfId="0" applyFont="1" applyBorder="1"/>
    <xf numFmtId="14" fontId="0" fillId="0" borderId="1" xfId="0" applyNumberFormat="1" applyBorder="1"/>
    <xf numFmtId="0" fontId="5" fillId="0" borderId="1" xfId="0" applyFont="1" applyBorder="1"/>
    <xf numFmtId="0" fontId="5" fillId="0" borderId="0" xfId="0" applyFont="1"/>
    <xf numFmtId="0" fontId="2" fillId="0" borderId="0" xfId="0" applyFont="1"/>
    <xf numFmtId="14" fontId="0" fillId="0" borderId="0" xfId="0" applyNumberFormat="1"/>
    <xf numFmtId="2" fontId="0" fillId="0" borderId="1" xfId="0" applyNumberFormat="1" applyBorder="1"/>
    <xf numFmtId="44" fontId="4" fillId="0" borderId="1" xfId="2" applyFont="1" applyBorder="1"/>
    <xf numFmtId="44" fontId="0" fillId="0" borderId="1" xfId="2" applyFont="1" applyBorder="1"/>
    <xf numFmtId="0" fontId="4" fillId="0" borderId="2" xfId="0" applyFont="1" applyBorder="1"/>
    <xf numFmtId="44" fontId="4" fillId="2" borderId="1" xfId="2" applyFont="1" applyFill="1" applyBorder="1"/>
    <xf numFmtId="44" fontId="2" fillId="2" borderId="1" xfId="2" applyFont="1" applyFill="1" applyBorder="1"/>
    <xf numFmtId="164" fontId="0" fillId="2" borderId="1" xfId="0" applyNumberFormat="1" applyFill="1" applyBorder="1"/>
    <xf numFmtId="2" fontId="2" fillId="2" borderId="1" xfId="0" applyNumberFormat="1" applyFont="1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4" fillId="0" borderId="6" xfId="0" applyFont="1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4" xfId="0" applyNumberFormat="1" applyBorder="1"/>
    <xf numFmtId="0" fontId="2" fillId="0" borderId="5" xfId="0" applyFont="1" applyBorder="1"/>
    <xf numFmtId="6" fontId="0" fillId="3" borderId="13" xfId="0" applyNumberFormat="1" applyFill="1" applyBorder="1"/>
    <xf numFmtId="6" fontId="0" fillId="0" borderId="7" xfId="0" applyNumberFormat="1" applyBorder="1"/>
    <xf numFmtId="6" fontId="0" fillId="0" borderId="8" xfId="0" applyNumberFormat="1" applyBorder="1"/>
    <xf numFmtId="6" fontId="0" fillId="0" borderId="9" xfId="0" applyNumberForma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Temporal Topography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270997375328085E-2"/>
          <c:y val="0.17171296296296298"/>
          <c:w val="0.78374912510936134"/>
          <c:h val="0.57053915135608047"/>
        </c:manualLayout>
      </c:layout>
      <c:surfaceChart>
        <c:wireframe val="0"/>
        <c:ser>
          <c:idx val="0"/>
          <c:order val="0"/>
          <c:tx>
            <c:strRef>
              <c:f>'Contour Matrix'!$A$3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chemeClr val="accent2">
                <a:tint val="48000"/>
              </a:schemeClr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Matrix'!$B$3:$H$3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165-4C34-B2A1-17EA7C57EC0C}"/>
            </c:ext>
          </c:extLst>
        </c:ser>
        <c:ser>
          <c:idx val="1"/>
          <c:order val="1"/>
          <c:tx>
            <c:strRef>
              <c:f>'Contour Matrix'!$A$4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Matrix'!$B$4:$H$4</c:f>
              <c:numCache>
                <c:formatCode>General</c:formatCode>
                <c:ptCount val="7"/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5-4C34-B2A1-17EA7C57EC0C}"/>
            </c:ext>
          </c:extLst>
        </c:ser>
        <c:ser>
          <c:idx val="2"/>
          <c:order val="2"/>
          <c:tx>
            <c:strRef>
              <c:f>'Contour Matrix'!$A$5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chemeClr val="accent2">
                <a:tint val="83000"/>
              </a:schemeClr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Matrix'!$B$5:$H$5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5-4C34-B2A1-17EA7C57EC0C}"/>
            </c:ext>
          </c:extLst>
        </c:ser>
        <c:ser>
          <c:idx val="3"/>
          <c:order val="3"/>
          <c:tx>
            <c:strRef>
              <c:f>'Contour Matrix'!$A$6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Matrix'!$B$6:$H$6</c:f>
              <c:numCache>
                <c:formatCode>General</c:formatCode>
                <c:ptCount val="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5-4C34-B2A1-17EA7C57EC0C}"/>
            </c:ext>
          </c:extLst>
        </c:ser>
        <c:ser>
          <c:idx val="4"/>
          <c:order val="4"/>
          <c:tx>
            <c:strRef>
              <c:f>'Contour Matrix'!$A$7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accent2">
                <a:shade val="82000"/>
              </a:schemeClr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Matrix'!$B$7:$H$7</c:f>
              <c:numCache>
                <c:formatCode>General</c:formatCode>
                <c:ptCount val="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5-4C34-B2A1-17EA7C57EC0C}"/>
            </c:ext>
          </c:extLst>
        </c:ser>
        <c:ser>
          <c:idx val="5"/>
          <c:order val="5"/>
          <c:tx>
            <c:strRef>
              <c:f>'Contour Matrix'!$A$8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Matrix'!$B$8:$H$8</c:f>
              <c:numCache>
                <c:formatCode>General</c:formatCode>
                <c:ptCount val="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65-4C34-B2A1-17EA7C57EC0C}"/>
            </c:ext>
          </c:extLst>
        </c:ser>
        <c:ser>
          <c:idx val="6"/>
          <c:order val="6"/>
          <c:tx>
            <c:strRef>
              <c:f>'Contour Matrix'!$A$9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chemeClr val="accent2">
                <a:shade val="47000"/>
              </a:schemeClr>
            </a:solidFill>
            <a:ln/>
            <a:effectLst/>
            <a:sp3d/>
          </c:spPr>
          <c:cat>
            <c:strRef>
              <c:f>'Contour Matrix'!$B$2:$H$2</c:f>
              <c:strCache>
                <c:ptCount val="7"/>
                <c:pt idx="0">
                  <c:v>2200</c:v>
                </c:pt>
                <c:pt idx="1">
                  <c:v>2300</c:v>
                </c:pt>
                <c:pt idx="2">
                  <c:v>0000</c:v>
                </c:pt>
                <c:pt idx="3">
                  <c:v>0100</c:v>
                </c:pt>
                <c:pt idx="4">
                  <c:v>0200</c:v>
                </c:pt>
                <c:pt idx="5">
                  <c:v>0300</c:v>
                </c:pt>
                <c:pt idx="6">
                  <c:v>0400</c:v>
                </c:pt>
              </c:strCache>
            </c:strRef>
          </c:cat>
          <c:val>
            <c:numRef>
              <c:f>'Contour Matrix'!$B$9:$H$9</c:f>
              <c:numCache>
                <c:formatCode>General</c:formatCode>
                <c:ptCount val="7"/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65-4C34-B2A1-17EA7C57EC0C}"/>
            </c:ext>
          </c:extLst>
        </c:ser>
        <c:bandFmts>
          <c:bandFmt>
            <c:idx val="0"/>
            <c:spPr>
              <a:solidFill>
                <a:schemeClr val="accent2">
                  <a:tint val="54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>
                  <a:tint val="77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2">
                  <a:lumMod val="50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2">
                  <a:shade val="53000"/>
                </a:schemeClr>
              </a:solidFill>
              <a:ln/>
              <a:effectLst/>
              <a:sp3d/>
            </c:spPr>
          </c:bandFmt>
        </c:bandFmts>
        <c:axId val="1162082511"/>
        <c:axId val="1162084911"/>
        <c:axId val="1024688591"/>
      </c:surfaceChart>
      <c:catAx>
        <c:axId val="11620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084911"/>
        <c:crosses val="autoZero"/>
        <c:auto val="1"/>
        <c:lblAlgn val="ctr"/>
        <c:lblOffset val="100"/>
        <c:noMultiLvlLbl val="0"/>
      </c:catAx>
      <c:valAx>
        <c:axId val="116208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082511"/>
        <c:crosses val="autoZero"/>
        <c:crossBetween val="midCat"/>
      </c:valAx>
      <c:serAx>
        <c:axId val="102468859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084911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52387</xdr:rowOff>
    </xdr:from>
    <xdr:to>
      <xdr:col>20</xdr:col>
      <xdr:colOff>38100</xdr:colOff>
      <xdr:row>24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AA1616-5E4A-3835-6AD6-827703878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FEDF-83C6-4A7D-8076-9C5E52597EEA}">
  <dimension ref="A1:J15"/>
  <sheetViews>
    <sheetView tabSelected="1" workbookViewId="0">
      <selection activeCell="K27" sqref="K27"/>
    </sheetView>
  </sheetViews>
  <sheetFormatPr defaultRowHeight="15" x14ac:dyDescent="0.25"/>
  <cols>
    <col min="1" max="1" width="9.140625" style="1"/>
    <col min="2" max="8" width="7.7109375" bestFit="1" customWidth="1"/>
    <col min="9" max="9" width="7.7109375" customWidth="1"/>
    <col min="10" max="10" width="10.7109375" bestFit="1" customWidth="1"/>
  </cols>
  <sheetData>
    <row r="1" spans="1:10" x14ac:dyDescent="0.25">
      <c r="A1" s="2" t="s">
        <v>9</v>
      </c>
      <c r="B1" s="25" t="s">
        <v>10</v>
      </c>
      <c r="C1" s="25"/>
      <c r="D1" s="25"/>
      <c r="E1" s="25"/>
      <c r="F1" s="25"/>
      <c r="G1" s="25"/>
      <c r="H1" s="25"/>
    </row>
    <row r="2" spans="1:10" x14ac:dyDescent="0.25">
      <c r="A2" s="3"/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5" t="s">
        <v>18</v>
      </c>
      <c r="J2" s="5" t="s">
        <v>19</v>
      </c>
    </row>
    <row r="3" spans="1:10" x14ac:dyDescent="0.25">
      <c r="A3" s="3">
        <v>2100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3">
        <v>2200</v>
      </c>
      <c r="B4" s="4"/>
      <c r="C4" s="4"/>
      <c r="D4" s="4"/>
      <c r="E4" s="4"/>
      <c r="F4" s="4">
        <v>1</v>
      </c>
      <c r="G4" s="4"/>
      <c r="H4" s="4"/>
      <c r="I4" s="4">
        <f>SUM(B4:H4)</f>
        <v>1</v>
      </c>
      <c r="J4" s="7">
        <f>I4/$I$15</f>
        <v>3.7037037037037035E-2</v>
      </c>
    </row>
    <row r="5" spans="1:10" x14ac:dyDescent="0.25">
      <c r="A5" s="3">
        <v>2300</v>
      </c>
      <c r="B5" s="4"/>
      <c r="C5" s="4"/>
      <c r="D5" s="4">
        <v>1</v>
      </c>
      <c r="E5" s="4"/>
      <c r="F5" s="4">
        <v>1</v>
      </c>
      <c r="G5" s="4">
        <v>1</v>
      </c>
      <c r="H5" s="4"/>
      <c r="I5" s="4">
        <f t="shared" ref="I5:I14" si="0">SUM(B5:H5)</f>
        <v>3</v>
      </c>
      <c r="J5" s="7">
        <f t="shared" ref="J5:J14" si="1">I5/$I$15</f>
        <v>0.1111111111111111</v>
      </c>
    </row>
    <row r="6" spans="1:10" x14ac:dyDescent="0.25">
      <c r="A6" s="3" t="s">
        <v>0</v>
      </c>
      <c r="B6" s="4"/>
      <c r="C6" s="4"/>
      <c r="D6" s="4">
        <v>1</v>
      </c>
      <c r="E6" s="4"/>
      <c r="F6" s="4">
        <v>1</v>
      </c>
      <c r="G6" s="4">
        <v>1</v>
      </c>
      <c r="H6" s="4"/>
      <c r="I6" s="4">
        <f t="shared" si="0"/>
        <v>3</v>
      </c>
      <c r="J6" s="7">
        <f t="shared" si="1"/>
        <v>0.1111111111111111</v>
      </c>
    </row>
    <row r="7" spans="1:10" x14ac:dyDescent="0.25">
      <c r="A7" s="3" t="s">
        <v>1</v>
      </c>
      <c r="B7" s="4">
        <v>1</v>
      </c>
      <c r="C7" s="4">
        <v>1</v>
      </c>
      <c r="D7" s="4">
        <v>1</v>
      </c>
      <c r="E7" s="4"/>
      <c r="F7" s="4">
        <v>1</v>
      </c>
      <c r="G7" s="4">
        <v>1</v>
      </c>
      <c r="H7" s="4"/>
      <c r="I7" s="4">
        <f t="shared" si="0"/>
        <v>5</v>
      </c>
      <c r="J7" s="7">
        <f t="shared" si="1"/>
        <v>0.18518518518518517</v>
      </c>
    </row>
    <row r="8" spans="1:10" x14ac:dyDescent="0.25">
      <c r="A8" s="3" t="s">
        <v>2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f t="shared" si="0"/>
        <v>7</v>
      </c>
      <c r="J8" s="7">
        <f t="shared" si="1"/>
        <v>0.25925925925925924</v>
      </c>
    </row>
    <row r="9" spans="1:10" x14ac:dyDescent="0.25">
      <c r="A9" s="3" t="s">
        <v>3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f t="shared" si="0"/>
        <v>7</v>
      </c>
      <c r="J9" s="7">
        <f t="shared" si="1"/>
        <v>0.25925925925925924</v>
      </c>
    </row>
    <row r="10" spans="1:10" x14ac:dyDescent="0.25">
      <c r="A10" s="3" t="s">
        <v>4</v>
      </c>
      <c r="B10" s="4"/>
      <c r="C10" s="4"/>
      <c r="D10" s="4"/>
      <c r="E10" s="4"/>
      <c r="F10" s="4"/>
      <c r="G10" s="4"/>
      <c r="H10" s="4">
        <v>1</v>
      </c>
      <c r="I10" s="4">
        <f t="shared" si="0"/>
        <v>1</v>
      </c>
      <c r="J10" s="7">
        <f t="shared" si="1"/>
        <v>3.7037037037037035E-2</v>
      </c>
    </row>
    <row r="11" spans="1:10" x14ac:dyDescent="0.25">
      <c r="A11" s="3" t="s">
        <v>5</v>
      </c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7">
        <f t="shared" si="1"/>
        <v>0</v>
      </c>
    </row>
    <row r="12" spans="1:10" x14ac:dyDescent="0.25">
      <c r="A12" s="3" t="s">
        <v>6</v>
      </c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7">
        <f t="shared" si="1"/>
        <v>0</v>
      </c>
    </row>
    <row r="13" spans="1:10" x14ac:dyDescent="0.25">
      <c r="A13" s="3" t="s">
        <v>7</v>
      </c>
      <c r="B13" s="4"/>
      <c r="C13" s="4"/>
      <c r="D13" s="4"/>
      <c r="E13" s="4"/>
      <c r="F13" s="4"/>
      <c r="G13" s="4"/>
      <c r="H13" s="4"/>
      <c r="I13" s="4">
        <f t="shared" si="0"/>
        <v>0</v>
      </c>
      <c r="J13" s="7">
        <f t="shared" si="1"/>
        <v>0</v>
      </c>
    </row>
    <row r="14" spans="1:10" x14ac:dyDescent="0.25">
      <c r="A14" s="3" t="s">
        <v>8</v>
      </c>
      <c r="B14" s="4"/>
      <c r="C14" s="4"/>
      <c r="D14" s="4"/>
      <c r="E14" s="4"/>
      <c r="F14" s="4"/>
      <c r="G14" s="4"/>
      <c r="H14" s="4"/>
      <c r="I14" s="4">
        <f t="shared" si="0"/>
        <v>0</v>
      </c>
      <c r="J14" s="7">
        <f t="shared" si="1"/>
        <v>0</v>
      </c>
    </row>
    <row r="15" spans="1:10" x14ac:dyDescent="0.25">
      <c r="A15" s="6"/>
      <c r="B15" s="4"/>
      <c r="C15" s="4"/>
      <c r="D15" s="4"/>
      <c r="E15" s="4"/>
      <c r="F15" s="4"/>
      <c r="G15" s="4"/>
      <c r="H15" s="4"/>
      <c r="I15" s="8">
        <f>SUM(I4:I14)</f>
        <v>27</v>
      </c>
      <c r="J15" s="4"/>
    </row>
  </sheetData>
  <mergeCells count="1">
    <mergeCell ref="B1:H1"/>
  </mergeCells>
  <phoneticPr fontId="3" type="noConversion"/>
  <pageMargins left="0.7" right="0.7" top="0.75" bottom="0.75" header="0.3" footer="0.3"/>
  <ignoredErrors>
    <ignoredError sqref="I4:I5" formulaRange="1"/>
    <ignoredError sqref="A6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DCFF-4E1E-498B-B8B3-B50A2C146C66}">
  <dimension ref="A1:E15"/>
  <sheetViews>
    <sheetView workbookViewId="0">
      <selection sqref="A1:E15"/>
    </sheetView>
  </sheetViews>
  <sheetFormatPr defaultRowHeight="15" x14ac:dyDescent="0.25"/>
  <cols>
    <col min="1" max="1" width="12.85546875" bestFit="1" customWidth="1"/>
    <col min="2" max="2" width="9.42578125" bestFit="1" customWidth="1"/>
    <col min="3" max="3" width="13.28515625" bestFit="1" customWidth="1"/>
  </cols>
  <sheetData>
    <row r="1" spans="1:5" x14ac:dyDescent="0.25">
      <c r="A1" s="5" t="s">
        <v>20</v>
      </c>
      <c r="B1" s="5" t="s">
        <v>21</v>
      </c>
      <c r="C1" s="5" t="s">
        <v>22</v>
      </c>
      <c r="D1" s="5" t="s">
        <v>23</v>
      </c>
      <c r="E1" s="5" t="s">
        <v>24</v>
      </c>
    </row>
    <row r="2" spans="1:5" x14ac:dyDescent="0.25">
      <c r="A2" s="4" t="s">
        <v>11</v>
      </c>
      <c r="B2" s="9">
        <v>45356</v>
      </c>
      <c r="C2" s="4" t="s">
        <v>25</v>
      </c>
      <c r="D2" s="4"/>
      <c r="E2" s="4" t="str">
        <f>TEXT(B2,"DDD")</f>
        <v>Tue</v>
      </c>
    </row>
    <row r="3" spans="1:5" x14ac:dyDescent="0.25">
      <c r="A3" s="4" t="s">
        <v>12</v>
      </c>
      <c r="B3" s="9">
        <v>45358</v>
      </c>
      <c r="C3" s="4" t="s">
        <v>26</v>
      </c>
      <c r="D3" s="4">
        <f>B3-B2</f>
        <v>2</v>
      </c>
      <c r="E3" s="4" t="str">
        <f t="shared" ref="E3:E9" si="0">TEXT(B3,"DDD")</f>
        <v>Thu</v>
      </c>
    </row>
    <row r="4" spans="1:5" x14ac:dyDescent="0.25">
      <c r="A4" s="4" t="s">
        <v>13</v>
      </c>
      <c r="B4" s="9">
        <v>45359</v>
      </c>
      <c r="C4" s="4" t="s">
        <v>27</v>
      </c>
      <c r="D4" s="4">
        <f t="shared" ref="D4:D9" si="1">B4-B3</f>
        <v>1</v>
      </c>
      <c r="E4" s="4" t="str">
        <f t="shared" si="0"/>
        <v>Fri</v>
      </c>
    </row>
    <row r="5" spans="1:5" x14ac:dyDescent="0.25">
      <c r="A5" s="4" t="s">
        <v>14</v>
      </c>
      <c r="B5" s="9">
        <v>45361</v>
      </c>
      <c r="C5" s="4" t="s">
        <v>28</v>
      </c>
      <c r="D5" s="4">
        <f t="shared" si="1"/>
        <v>2</v>
      </c>
      <c r="E5" s="4" t="str">
        <f t="shared" si="0"/>
        <v>Sun</v>
      </c>
    </row>
    <row r="6" spans="1:5" x14ac:dyDescent="0.25">
      <c r="A6" s="4" t="s">
        <v>15</v>
      </c>
      <c r="B6" s="9">
        <v>45365</v>
      </c>
      <c r="C6" s="4" t="s">
        <v>29</v>
      </c>
      <c r="D6" s="4">
        <f t="shared" si="1"/>
        <v>4</v>
      </c>
      <c r="E6" s="4" t="str">
        <f t="shared" si="0"/>
        <v>Thu</v>
      </c>
    </row>
    <row r="7" spans="1:5" x14ac:dyDescent="0.25">
      <c r="A7" s="4" t="s">
        <v>16</v>
      </c>
      <c r="B7" s="9">
        <v>45367</v>
      </c>
      <c r="C7" s="4" t="s">
        <v>30</v>
      </c>
      <c r="D7" s="4">
        <f t="shared" si="1"/>
        <v>2</v>
      </c>
      <c r="E7" s="4" t="str">
        <f t="shared" si="0"/>
        <v>Sat</v>
      </c>
    </row>
    <row r="8" spans="1:5" x14ac:dyDescent="0.25">
      <c r="A8" s="4" t="s">
        <v>17</v>
      </c>
      <c r="B8" s="9">
        <v>45368</v>
      </c>
      <c r="C8" s="4" t="s">
        <v>51</v>
      </c>
      <c r="D8" s="4">
        <f t="shared" si="1"/>
        <v>1</v>
      </c>
      <c r="E8" s="4" t="str">
        <f t="shared" si="0"/>
        <v>Sun</v>
      </c>
    </row>
    <row r="9" spans="1:5" x14ac:dyDescent="0.25">
      <c r="A9" s="4" t="s">
        <v>31</v>
      </c>
      <c r="B9" s="9">
        <v>45370</v>
      </c>
      <c r="C9" s="4"/>
      <c r="D9" s="4">
        <f t="shared" si="1"/>
        <v>2</v>
      </c>
      <c r="E9" s="4" t="str">
        <f t="shared" si="0"/>
        <v>Tue</v>
      </c>
    </row>
    <row r="10" spans="1:5" x14ac:dyDescent="0.25">
      <c r="C10" s="8" t="s">
        <v>40</v>
      </c>
      <c r="D10" s="8">
        <f>AVERAGE(D3:D9)</f>
        <v>2</v>
      </c>
    </row>
    <row r="11" spans="1:5" x14ac:dyDescent="0.25">
      <c r="C11" s="8" t="s">
        <v>35</v>
      </c>
      <c r="D11" s="8">
        <f>STDEVA(D3:D9)</f>
        <v>1</v>
      </c>
    </row>
    <row r="12" spans="1:5" x14ac:dyDescent="0.25">
      <c r="C12" s="8" t="s">
        <v>36</v>
      </c>
      <c r="D12" s="4">
        <f>MEDIAN(D3:D9)</f>
        <v>2</v>
      </c>
    </row>
    <row r="13" spans="1:5" x14ac:dyDescent="0.25">
      <c r="C13" s="8" t="s">
        <v>37</v>
      </c>
      <c r="D13" s="4" cm="1">
        <f t="array" ref="D13">_xlfn.MODE.MULT(D3:D9)</f>
        <v>2</v>
      </c>
    </row>
    <row r="14" spans="1:5" x14ac:dyDescent="0.25">
      <c r="C14" s="8" t="s">
        <v>38</v>
      </c>
      <c r="D14" s="4">
        <f>MIN(D3:D9)</f>
        <v>1</v>
      </c>
    </row>
    <row r="15" spans="1:5" x14ac:dyDescent="0.25">
      <c r="C15" s="8" t="s">
        <v>39</v>
      </c>
      <c r="D15" s="4">
        <f>MAX(D3:D9)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C370-E19D-4191-B158-B7CD52DE5C16}">
  <dimension ref="A1:D62"/>
  <sheetViews>
    <sheetView workbookViewId="0">
      <selection activeCell="A17" sqref="A17"/>
    </sheetView>
  </sheetViews>
  <sheetFormatPr defaultRowHeight="15" x14ac:dyDescent="0.25"/>
  <cols>
    <col min="1" max="1" width="9.42578125" bestFit="1" customWidth="1"/>
    <col min="2" max="2" width="12.7109375" bestFit="1" customWidth="1"/>
    <col min="3" max="3" width="5.7109375" bestFit="1" customWidth="1"/>
    <col min="4" max="4" width="11.28515625" style="11" bestFit="1" customWidth="1"/>
  </cols>
  <sheetData>
    <row r="1" spans="1:4" x14ac:dyDescent="0.25">
      <c r="A1" s="5" t="s">
        <v>21</v>
      </c>
      <c r="B1" s="5" t="s">
        <v>34</v>
      </c>
      <c r="C1" s="5" t="s">
        <v>24</v>
      </c>
      <c r="D1" s="10" t="s">
        <v>32</v>
      </c>
    </row>
    <row r="2" spans="1:4" x14ac:dyDescent="0.25">
      <c r="A2" s="9">
        <v>45292</v>
      </c>
      <c r="B2" s="4"/>
      <c r="C2" s="4" t="str">
        <f>TEXT(A2,"DDD")</f>
        <v>Mon</v>
      </c>
      <c r="D2" s="10">
        <v>1</v>
      </c>
    </row>
    <row r="3" spans="1:4" x14ac:dyDescent="0.25">
      <c r="A3" s="9">
        <v>45302</v>
      </c>
      <c r="B3" s="4">
        <f>A3-A2</f>
        <v>10</v>
      </c>
      <c r="C3" s="4" t="str">
        <f t="shared" ref="C3:C9" si="0">TEXT(A3,"DDD")</f>
        <v>Thu</v>
      </c>
      <c r="D3" s="10">
        <v>2</v>
      </c>
    </row>
    <row r="4" spans="1:4" x14ac:dyDescent="0.25">
      <c r="A4" s="9">
        <v>45310</v>
      </c>
      <c r="B4" s="4">
        <f t="shared" ref="B4:B9" si="1">A4-A3</f>
        <v>8</v>
      </c>
      <c r="C4" s="4" t="str">
        <f t="shared" si="0"/>
        <v>Fri</v>
      </c>
      <c r="D4" s="10">
        <v>3</v>
      </c>
    </row>
    <row r="5" spans="1:4" x14ac:dyDescent="0.25">
      <c r="A5" s="9">
        <v>45318</v>
      </c>
      <c r="B5" s="4">
        <f t="shared" si="1"/>
        <v>8</v>
      </c>
      <c r="C5" s="4" t="str">
        <f t="shared" si="0"/>
        <v>Sat</v>
      </c>
      <c r="D5" s="10">
        <v>4</v>
      </c>
    </row>
    <row r="6" spans="1:4" x14ac:dyDescent="0.25">
      <c r="A6" s="9">
        <v>45325</v>
      </c>
      <c r="B6" s="4">
        <f t="shared" si="1"/>
        <v>7</v>
      </c>
      <c r="C6" s="4" t="str">
        <f t="shared" si="0"/>
        <v>Sat</v>
      </c>
      <c r="D6" s="10">
        <v>5</v>
      </c>
    </row>
    <row r="7" spans="1:4" x14ac:dyDescent="0.25">
      <c r="A7" s="9">
        <v>45332</v>
      </c>
      <c r="B7" s="4">
        <f t="shared" si="1"/>
        <v>7</v>
      </c>
      <c r="C7" s="4" t="str">
        <f t="shared" si="0"/>
        <v>Sat</v>
      </c>
      <c r="D7" s="10">
        <v>6</v>
      </c>
    </row>
    <row r="8" spans="1:4" x14ac:dyDescent="0.25">
      <c r="A8" s="9">
        <v>45336</v>
      </c>
      <c r="B8" s="4">
        <f t="shared" si="1"/>
        <v>4</v>
      </c>
      <c r="C8" s="4" t="str">
        <f t="shared" si="0"/>
        <v>Wed</v>
      </c>
      <c r="D8" s="10">
        <v>7</v>
      </c>
    </row>
    <row r="9" spans="1:4" x14ac:dyDescent="0.25">
      <c r="A9" s="9">
        <v>45339</v>
      </c>
      <c r="B9" s="4">
        <f t="shared" si="1"/>
        <v>3</v>
      </c>
      <c r="C9" s="4" t="str">
        <f t="shared" si="0"/>
        <v>Sat</v>
      </c>
      <c r="D9" s="10">
        <v>8</v>
      </c>
    </row>
    <row r="10" spans="1:4" x14ac:dyDescent="0.25">
      <c r="A10" s="5" t="s">
        <v>33</v>
      </c>
      <c r="B10" s="5">
        <f>_xlfn.FORECAST.LINEAR(D10,B3:B9,D3:D9)</f>
        <v>2.4285714285714288</v>
      </c>
      <c r="C10" s="4"/>
      <c r="D10" s="10">
        <v>9</v>
      </c>
    </row>
    <row r="11" spans="1:4" x14ac:dyDescent="0.25">
      <c r="A11" s="10" t="s">
        <v>40</v>
      </c>
      <c r="B11" s="4">
        <f>AVERAGE(B3:B9)</f>
        <v>6.7142857142857144</v>
      </c>
    </row>
    <row r="12" spans="1:4" x14ac:dyDescent="0.25">
      <c r="A12" s="10" t="s">
        <v>41</v>
      </c>
      <c r="B12" s="4">
        <f>STDEVA(B3:B9)</f>
        <v>2.4299715851758243</v>
      </c>
    </row>
    <row r="13" spans="1:4" x14ac:dyDescent="0.25">
      <c r="A13" s="10" t="s">
        <v>42</v>
      </c>
      <c r="B13" s="4">
        <f>CORREL(B3:B9,D3:D9)</f>
        <v>-0.95250095250142908</v>
      </c>
    </row>
    <row r="14" spans="1:4" x14ac:dyDescent="0.25">
      <c r="A14" s="12"/>
    </row>
    <row r="15" spans="1:4" x14ac:dyDescent="0.25">
      <c r="A15" s="13"/>
    </row>
    <row r="16" spans="1:4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9CE9-4FB9-4E5C-9139-E6C333522E7D}">
  <dimension ref="A1:H16"/>
  <sheetViews>
    <sheetView workbookViewId="0">
      <selection activeCell="C20" sqref="C20"/>
    </sheetView>
  </sheetViews>
  <sheetFormatPr defaultRowHeight="15" x14ac:dyDescent="0.25"/>
  <cols>
    <col min="1" max="1" width="13.42578125" bestFit="1" customWidth="1"/>
    <col min="2" max="2" width="9.42578125" bestFit="1" customWidth="1"/>
    <col min="3" max="3" width="22.7109375" bestFit="1" customWidth="1"/>
    <col min="4" max="4" width="8.7109375" customWidth="1"/>
    <col min="5" max="5" width="14.28515625" bestFit="1" customWidth="1"/>
    <col min="6" max="6" width="14.5703125" bestFit="1" customWidth="1"/>
    <col min="7" max="7" width="25.5703125" bestFit="1" customWidth="1"/>
    <col min="8" max="8" width="29.140625" bestFit="1" customWidth="1"/>
  </cols>
  <sheetData>
    <row r="1" spans="1:8" ht="15.75" thickBot="1" x14ac:dyDescent="0.3">
      <c r="A1" s="5" t="s">
        <v>20</v>
      </c>
      <c r="B1" s="5" t="s">
        <v>21</v>
      </c>
      <c r="C1" s="5" t="s">
        <v>22</v>
      </c>
      <c r="D1" s="5" t="s">
        <v>23</v>
      </c>
      <c r="E1" s="33" t="s">
        <v>52</v>
      </c>
      <c r="F1" s="5" t="s">
        <v>56</v>
      </c>
      <c r="G1" s="17" t="s">
        <v>54</v>
      </c>
      <c r="H1" s="17" t="s">
        <v>55</v>
      </c>
    </row>
    <row r="2" spans="1:8" ht="16.5" thickTop="1" thickBot="1" x14ac:dyDescent="0.3">
      <c r="A2" s="4" t="s">
        <v>11</v>
      </c>
      <c r="B2" s="9">
        <v>45356</v>
      </c>
      <c r="C2" s="4" t="s">
        <v>25</v>
      </c>
      <c r="D2" s="29">
        <v>0</v>
      </c>
      <c r="E2" s="35">
        <v>300</v>
      </c>
      <c r="F2" s="32">
        <f>E2/D3</f>
        <v>150</v>
      </c>
    </row>
    <row r="3" spans="1:8" ht="15.75" thickTop="1" x14ac:dyDescent="0.25">
      <c r="A3" s="4" t="s">
        <v>12</v>
      </c>
      <c r="B3" s="9">
        <v>45358</v>
      </c>
      <c r="C3" s="26" t="s">
        <v>26</v>
      </c>
      <c r="D3" s="30">
        <f>B3-B2</f>
        <v>2</v>
      </c>
      <c r="E3" s="36">
        <v>100</v>
      </c>
      <c r="F3" s="32">
        <f t="shared" ref="F3:F8" si="0">E3/D4</f>
        <v>100</v>
      </c>
    </row>
    <row r="4" spans="1:8" x14ac:dyDescent="0.25">
      <c r="A4" s="4" t="s">
        <v>13</v>
      </c>
      <c r="B4" s="9">
        <v>45359</v>
      </c>
      <c r="C4" s="26" t="s">
        <v>27</v>
      </c>
      <c r="D4" s="31">
        <f t="shared" ref="D4:D9" si="1">B4-B3</f>
        <v>1</v>
      </c>
      <c r="E4" s="36">
        <v>350</v>
      </c>
      <c r="F4" s="32">
        <f t="shared" si="0"/>
        <v>175</v>
      </c>
    </row>
    <row r="5" spans="1:8" x14ac:dyDescent="0.25">
      <c r="A5" s="4" t="s">
        <v>14</v>
      </c>
      <c r="B5" s="9">
        <v>45361</v>
      </c>
      <c r="C5" s="26" t="s">
        <v>28</v>
      </c>
      <c r="D5" s="31">
        <f t="shared" si="1"/>
        <v>2</v>
      </c>
      <c r="E5" s="36">
        <v>600</v>
      </c>
      <c r="F5" s="32">
        <f t="shared" si="0"/>
        <v>150</v>
      </c>
    </row>
    <row r="6" spans="1:8" x14ac:dyDescent="0.25">
      <c r="A6" s="4" t="s">
        <v>15</v>
      </c>
      <c r="B6" s="9">
        <v>45365</v>
      </c>
      <c r="C6" s="26" t="s">
        <v>29</v>
      </c>
      <c r="D6" s="31">
        <f t="shared" si="1"/>
        <v>4</v>
      </c>
      <c r="E6" s="36">
        <v>325</v>
      </c>
      <c r="F6" s="32">
        <f t="shared" si="0"/>
        <v>162.5</v>
      </c>
    </row>
    <row r="7" spans="1:8" x14ac:dyDescent="0.25">
      <c r="A7" s="4" t="s">
        <v>16</v>
      </c>
      <c r="B7" s="9">
        <v>45367</v>
      </c>
      <c r="C7" s="26" t="s">
        <v>30</v>
      </c>
      <c r="D7" s="31">
        <f t="shared" si="1"/>
        <v>2</v>
      </c>
      <c r="E7" s="36">
        <v>100</v>
      </c>
      <c r="F7" s="32">
        <f t="shared" si="0"/>
        <v>100</v>
      </c>
    </row>
    <row r="8" spans="1:8" ht="15.75" thickBot="1" x14ac:dyDescent="0.3">
      <c r="A8" s="4" t="s">
        <v>17</v>
      </c>
      <c r="B8" s="9">
        <v>45368</v>
      </c>
      <c r="C8" s="26" t="s">
        <v>51</v>
      </c>
      <c r="D8" s="31">
        <f t="shared" si="1"/>
        <v>1</v>
      </c>
      <c r="E8" s="37">
        <v>300</v>
      </c>
      <c r="F8" s="32">
        <f t="shared" si="0"/>
        <v>150</v>
      </c>
      <c r="G8" s="22">
        <f>E8/F10</f>
        <v>2.1492537313432836</v>
      </c>
      <c r="H8" s="23">
        <f>E8/F10</f>
        <v>2.1492537313432836</v>
      </c>
    </row>
    <row r="9" spans="1:8" ht="16.5" thickTop="1" thickBot="1" x14ac:dyDescent="0.3">
      <c r="A9" s="4" t="s">
        <v>31</v>
      </c>
      <c r="B9" s="9">
        <v>45370</v>
      </c>
      <c r="C9" s="26"/>
      <c r="D9" s="28">
        <f t="shared" si="1"/>
        <v>2</v>
      </c>
      <c r="E9" s="34">
        <v>700</v>
      </c>
      <c r="F9" s="14"/>
      <c r="G9" s="21">
        <f>E9/F10</f>
        <v>5.0149253731343277</v>
      </c>
      <c r="H9" s="20">
        <f>E9/F12</f>
        <v>4.666666666666667</v>
      </c>
    </row>
    <row r="10" spans="1:8" ht="15.75" thickTop="1" x14ac:dyDescent="0.25">
      <c r="C10" s="8" t="s">
        <v>40</v>
      </c>
      <c r="D10" s="27">
        <f>AVERAGE(D3:D9)</f>
        <v>2</v>
      </c>
      <c r="E10" s="15">
        <f t="shared" ref="E10:F10" si="2">AVERAGE(E3:E9)</f>
        <v>353.57142857142856</v>
      </c>
      <c r="F10" s="18">
        <f t="shared" si="2"/>
        <v>139.58333333333334</v>
      </c>
    </row>
    <row r="11" spans="1:8" x14ac:dyDescent="0.25">
      <c r="C11" s="8" t="s">
        <v>35</v>
      </c>
      <c r="D11" s="8">
        <f>STDEVA(D3:D9)</f>
        <v>1</v>
      </c>
      <c r="E11" s="8">
        <f t="shared" ref="E11:F11" si="3">STDEVA(E3:E9)</f>
        <v>228.41326372962462</v>
      </c>
      <c r="F11" s="15">
        <f t="shared" si="3"/>
        <v>32.03188515630427</v>
      </c>
    </row>
    <row r="12" spans="1:8" x14ac:dyDescent="0.25">
      <c r="C12" s="8" t="s">
        <v>36</v>
      </c>
      <c r="D12" s="4">
        <f>MEDIAN(D3:D9)</f>
        <v>2</v>
      </c>
      <c r="E12" s="16">
        <f t="shared" ref="E12:F12" si="4">MEDIAN(E3:E9)</f>
        <v>325</v>
      </c>
      <c r="F12" s="19">
        <f t="shared" si="4"/>
        <v>150</v>
      </c>
    </row>
    <row r="13" spans="1:8" x14ac:dyDescent="0.25">
      <c r="C13" s="8" t="s">
        <v>38</v>
      </c>
      <c r="D13" s="4">
        <f>MIN(D3:D9)</f>
        <v>1</v>
      </c>
      <c r="E13" s="16">
        <f>MIN(E3:E9)</f>
        <v>100</v>
      </c>
      <c r="F13" s="16">
        <f>MIN(F3:F9)</f>
        <v>100</v>
      </c>
    </row>
    <row r="14" spans="1:8" x14ac:dyDescent="0.25">
      <c r="C14" s="8" t="s">
        <v>39</v>
      </c>
      <c r="D14" s="4">
        <f>MAX(D3:D9)</f>
        <v>4</v>
      </c>
      <c r="E14" s="16">
        <f>MAX(E3:E9)</f>
        <v>700</v>
      </c>
      <c r="F14" s="16">
        <f>MAX(F3:F9)</f>
        <v>175</v>
      </c>
    </row>
    <row r="15" spans="1:8" x14ac:dyDescent="0.25">
      <c r="C15" s="8" t="s">
        <v>53</v>
      </c>
      <c r="D15" s="4"/>
      <c r="E15" s="24">
        <f>CORREL(D3:D9,E2:E8)</f>
        <v>0.98142360602425105</v>
      </c>
      <c r="F15" s="5"/>
      <c r="G15" s="11"/>
    </row>
    <row r="16" spans="1:8" x14ac:dyDescent="0.25">
      <c r="E16" s="11" t="s">
        <v>57</v>
      </c>
    </row>
  </sheetData>
  <pageMargins left="0.7" right="0.7" top="0.75" bottom="0.75" header="0.3" footer="0.3"/>
  <ignoredErrors>
    <ignoredError sqref="E10:E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EDA1-D3AC-4F1C-A075-1556DE8122FC}">
  <dimension ref="A1:I9"/>
  <sheetViews>
    <sheetView workbookViewId="0">
      <selection activeCell="E21" sqref="E21"/>
    </sheetView>
  </sheetViews>
  <sheetFormatPr defaultRowHeight="15" x14ac:dyDescent="0.25"/>
  <cols>
    <col min="1" max="1" width="11.140625" bestFit="1" customWidth="1"/>
    <col min="2" max="3" width="11.140625" customWidth="1"/>
  </cols>
  <sheetData>
    <row r="1" spans="1:9" x14ac:dyDescent="0.25">
      <c r="B1" s="11" t="s">
        <v>9</v>
      </c>
    </row>
    <row r="2" spans="1:9" x14ac:dyDescent="0.25">
      <c r="A2" s="11" t="s">
        <v>43</v>
      </c>
      <c r="B2">
        <v>2200</v>
      </c>
      <c r="C2">
        <v>2300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/>
    </row>
    <row r="3" spans="1:9" x14ac:dyDescent="0.25">
      <c r="A3" t="s">
        <v>44</v>
      </c>
    </row>
    <row r="4" spans="1:9" x14ac:dyDescent="0.25">
      <c r="A4" t="s">
        <v>45</v>
      </c>
      <c r="E4">
        <v>1</v>
      </c>
      <c r="F4">
        <v>1</v>
      </c>
      <c r="G4">
        <v>1</v>
      </c>
    </row>
    <row r="5" spans="1:9" x14ac:dyDescent="0.25">
      <c r="A5" t="s">
        <v>46</v>
      </c>
      <c r="B5">
        <v>1</v>
      </c>
      <c r="C5">
        <v>1</v>
      </c>
    </row>
    <row r="6" spans="1:9" x14ac:dyDescent="0.25">
      <c r="A6" t="s">
        <v>47</v>
      </c>
      <c r="C6">
        <v>1</v>
      </c>
      <c r="D6">
        <v>1</v>
      </c>
      <c r="E6">
        <v>2</v>
      </c>
      <c r="F6">
        <v>2</v>
      </c>
      <c r="G6">
        <v>2</v>
      </c>
    </row>
    <row r="7" spans="1:9" x14ac:dyDescent="0.25">
      <c r="A7" t="s">
        <v>48</v>
      </c>
      <c r="C7">
        <v>1</v>
      </c>
      <c r="D7">
        <v>1</v>
      </c>
      <c r="E7">
        <v>1</v>
      </c>
      <c r="F7">
        <v>1</v>
      </c>
      <c r="G7">
        <v>1</v>
      </c>
    </row>
    <row r="8" spans="1:9" x14ac:dyDescent="0.25">
      <c r="A8" t="s">
        <v>49</v>
      </c>
      <c r="D8">
        <v>1</v>
      </c>
      <c r="E8">
        <v>1</v>
      </c>
      <c r="F8">
        <v>1</v>
      </c>
      <c r="G8">
        <v>1</v>
      </c>
    </row>
    <row r="9" spans="1:9" x14ac:dyDescent="0.25">
      <c r="A9" t="s">
        <v>50</v>
      </c>
      <c r="F9">
        <v>2</v>
      </c>
      <c r="G9">
        <v>2</v>
      </c>
      <c r="H9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Aoristic Matrix</vt:lpstr>
      <vt:lpstr>Days Between Hits</vt:lpstr>
      <vt:lpstr>Linear Regression</vt:lpstr>
      <vt:lpstr>Burn Rate</vt:lpstr>
      <vt:lpstr>Contour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Backer-Hines</dc:creator>
  <cp:lastModifiedBy>Angela Backer-Hines</cp:lastModifiedBy>
  <dcterms:created xsi:type="dcterms:W3CDTF">2024-06-06T16:13:14Z</dcterms:created>
  <dcterms:modified xsi:type="dcterms:W3CDTF">2024-07-11T16:50:20Z</dcterms:modified>
</cp:coreProperties>
</file>