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hines\Documents\"/>
    </mc:Choice>
  </mc:AlternateContent>
  <xr:revisionPtr revIDLastSave="0" documentId="13_ncr:1_{BB10F6C6-4851-48EA-A7B5-3AE7478B78D7}" xr6:coauthVersionLast="47" xr6:coauthVersionMax="47" xr10:uidLastSave="{00000000-0000-0000-0000-000000000000}"/>
  <bookViews>
    <workbookView xWindow="30240" yWindow="750" windowWidth="23460" windowHeight="12720" activeTab="3" xr2:uid="{E5C02C74-872F-4034-8DBD-C1C918179921}"/>
  </bookViews>
  <sheets>
    <sheet name="GeographicProfile" sheetId="1" r:id="rId1"/>
    <sheet name="MeanDistance" sheetId="2" r:id="rId2"/>
    <sheet name="MeanSequence" sheetId="3" r:id="rId3"/>
    <sheet name="Progress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4" l="1"/>
  <c r="K11" i="4"/>
  <c r="H16" i="4"/>
  <c r="H15" i="4"/>
  <c r="H13" i="4"/>
  <c r="I11" i="4" l="1"/>
  <c r="H11" i="4"/>
  <c r="K10" i="4"/>
  <c r="I10" i="4"/>
  <c r="H10" i="4"/>
  <c r="L7" i="4"/>
  <c r="G9" i="4"/>
  <c r="F9" i="4"/>
  <c r="L4" i="4"/>
  <c r="G8" i="4"/>
  <c r="F8" i="4"/>
  <c r="L5" i="4"/>
  <c r="G7" i="4"/>
  <c r="F7" i="4"/>
  <c r="L9" i="4"/>
  <c r="G6" i="4"/>
  <c r="F6" i="4"/>
  <c r="L8" i="4"/>
  <c r="G5" i="4"/>
  <c r="F5" i="4"/>
  <c r="L6" i="4"/>
  <c r="G4" i="4"/>
  <c r="F4" i="4"/>
  <c r="L3" i="4"/>
  <c r="G3" i="4"/>
  <c r="F3" i="4"/>
  <c r="L2" i="4"/>
  <c r="G2" i="4"/>
  <c r="I11" i="3"/>
  <c r="J6" i="3"/>
  <c r="J3" i="3"/>
  <c r="J9" i="3"/>
  <c r="E9" i="3"/>
  <c r="D9" i="3"/>
  <c r="J8" i="3"/>
  <c r="E8" i="3"/>
  <c r="D8" i="3"/>
  <c r="J7" i="3"/>
  <c r="E7" i="3"/>
  <c r="D7" i="3"/>
  <c r="E6" i="3"/>
  <c r="D6" i="3"/>
  <c r="J5" i="3"/>
  <c r="E5" i="3"/>
  <c r="D5" i="3"/>
  <c r="J4" i="3"/>
  <c r="E4" i="3"/>
  <c r="D4" i="3"/>
  <c r="E3" i="3"/>
  <c r="D3" i="3"/>
  <c r="E2" i="3"/>
  <c r="J10" i="2"/>
  <c r="I10" i="2"/>
  <c r="J7" i="2"/>
  <c r="J9" i="2"/>
  <c r="J2" i="2"/>
  <c r="J3" i="2"/>
  <c r="J4" i="2"/>
  <c r="J5" i="2"/>
  <c r="J6" i="2"/>
  <c r="J8" i="2"/>
  <c r="G11" i="2"/>
  <c r="F11" i="2"/>
  <c r="G10" i="2"/>
  <c r="F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E2" i="2"/>
  <c r="G16" i="1"/>
  <c r="G15" i="1"/>
  <c r="G14" i="1"/>
  <c r="G13" i="1"/>
  <c r="F16" i="1"/>
  <c r="F15" i="1"/>
  <c r="F14" i="1"/>
  <c r="F13" i="1"/>
  <c r="G11" i="1"/>
  <c r="G10" i="1"/>
  <c r="F11" i="1"/>
  <c r="F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L10" i="4" l="1"/>
  <c r="I10" i="3"/>
  <c r="J10" i="3"/>
  <c r="J11" i="3"/>
</calcChain>
</file>

<file path=xl/sharedStrings.xml><?xml version="1.0" encoding="utf-8"?>
<sst xmlns="http://schemas.openxmlformats.org/spreadsheetml/2006/main" count="154" uniqueCount="58">
  <si>
    <t>24-1234</t>
  </si>
  <si>
    <t>24-1235</t>
  </si>
  <si>
    <t>24-1236</t>
  </si>
  <si>
    <t>24-1237</t>
  </si>
  <si>
    <t>24-1238</t>
  </si>
  <si>
    <t>24-1239</t>
  </si>
  <si>
    <t>24-1240</t>
  </si>
  <si>
    <t>Date</t>
  </si>
  <si>
    <t>Time</t>
  </si>
  <si>
    <t>Interval</t>
  </si>
  <si>
    <t>DOW</t>
  </si>
  <si>
    <t>0100 - 0350</t>
  </si>
  <si>
    <t>0130 - 0320</t>
  </si>
  <si>
    <t>2315 - 0345</t>
  </si>
  <si>
    <t>0210 - 0400</t>
  </si>
  <si>
    <t>2215 - 0330</t>
  </si>
  <si>
    <t>2330 - 0345</t>
  </si>
  <si>
    <t>0200 - 0400</t>
  </si>
  <si>
    <t>24-1241</t>
  </si>
  <si>
    <t>Average</t>
  </si>
  <si>
    <t>Lat(Y)</t>
  </si>
  <si>
    <t>Long(X)</t>
  </si>
  <si>
    <t>Address</t>
  </si>
  <si>
    <t>366 19th St SE, Cedar Rapids, IA 52403</t>
  </si>
  <si>
    <t>401 17th St SE, Cedar Rapids, IA 52403</t>
  </si>
  <si>
    <t>2102 5th Ave SE, Cedar Rapids, IA 52403</t>
  </si>
  <si>
    <t>801 Camburn Ct SE, Cedar Rapids, IA 52403</t>
  </si>
  <si>
    <t>2105 Glenway Dr SE, Cedar Rapids, IA 52403</t>
  </si>
  <si>
    <t>358 20th St SE, Cedar Rapids, IA 52403</t>
  </si>
  <si>
    <t>1631 Washington Ave SE, Cedar Rapids, IA 52403</t>
  </si>
  <si>
    <t>1432 6th Ave SE, Cedar Rapids, IA 52403</t>
  </si>
  <si>
    <t>Std Dev</t>
  </si>
  <si>
    <t>Prediction Point 1</t>
  </si>
  <si>
    <t>Prediction Point 2</t>
  </si>
  <si>
    <t>Prediction Point 3</t>
  </si>
  <si>
    <t>Prediction Point 4</t>
  </si>
  <si>
    <t>Distance to the Mean Ft</t>
  </si>
  <si>
    <t>Distance to the Mean Mi</t>
  </si>
  <si>
    <t>Distance from Last Ft</t>
  </si>
  <si>
    <t>Distance from Last Mi</t>
  </si>
  <si>
    <t>MEAN</t>
  </si>
  <si>
    <t>STD DEV</t>
  </si>
  <si>
    <t>CN</t>
  </si>
  <si>
    <t>0110 - 0330</t>
  </si>
  <si>
    <t>0230 - 0400</t>
  </si>
  <si>
    <t>0300 - 0500</t>
  </si>
  <si>
    <t>0330 - 0500</t>
  </si>
  <si>
    <t>0400 - 0530</t>
  </si>
  <si>
    <t>Start time</t>
  </si>
  <si>
    <t>Correlation Coefficient</t>
  </si>
  <si>
    <t>Positive correlation between the start-time and distance from the mean (central node)</t>
  </si>
  <si>
    <t>0000 - 0330</t>
  </si>
  <si>
    <t>0000 - 0345</t>
  </si>
  <si>
    <t>Forecast of next distance</t>
  </si>
  <si>
    <t>If you have a strong correlation over time you can potentially use forecasting to show the next expected distance from the mean for your next hit</t>
  </si>
  <si>
    <t>Series</t>
  </si>
  <si>
    <t>Mi</t>
  </si>
  <si>
    <t>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</si>
</sst>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49" fontId="2" fillId="0" borderId="1" xfId="0" applyNumberFormat="1" applyFont="1" applyBorder="1"/>
    <xf numFmtId="0" fontId="0" fillId="0" borderId="1" xfId="0" applyBorder="1"/>
    <xf numFmtId="0" fontId="2" fillId="0" borderId="1" xfId="0" applyFont="1" applyBorder="1"/>
    <xf numFmtId="49" fontId="0" fillId="0" borderId="1" xfId="0" applyNumberFormat="1" applyBorder="1"/>
    <xf numFmtId="9" fontId="0" fillId="0" borderId="1" xfId="1" applyFont="1" applyBorder="1"/>
    <xf numFmtId="14" fontId="0" fillId="0" borderId="1" xfId="0" applyNumberFormat="1" applyBorder="1"/>
    <xf numFmtId="0" fontId="4" fillId="0" borderId="1" xfId="0" applyFont="1" applyBorder="1"/>
    <xf numFmtId="0" fontId="4" fillId="0" borderId="0" xfId="0" applyFont="1"/>
    <xf numFmtId="0" fontId="2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right"/>
    </xf>
    <xf numFmtId="2" fontId="0" fillId="0" borderId="1" xfId="0" applyNumberFormat="1" applyBorder="1"/>
    <xf numFmtId="0" fontId="2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0" borderId="3" xfId="0" applyFont="1" applyBorder="1"/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0FEDF-83C6-4A7D-8076-9C5E52597EEA}">
  <dimension ref="A1:J16"/>
  <sheetViews>
    <sheetView workbookViewId="0">
      <selection activeCell="B14" sqref="B14"/>
    </sheetView>
  </sheetViews>
  <sheetFormatPr defaultRowHeight="15" x14ac:dyDescent="0.25"/>
  <cols>
    <col min="1" max="1" width="9.140625" style="1"/>
    <col min="2" max="2" width="9.42578125" bestFit="1" customWidth="1"/>
    <col min="3" max="3" width="10.5703125" bestFit="1" customWidth="1"/>
    <col min="4" max="4" width="8.5703125" customWidth="1"/>
    <col min="5" max="5" width="8.140625" bestFit="1" customWidth="1"/>
    <col min="6" max="6" width="12" bestFit="1" customWidth="1"/>
    <col min="7" max="7" width="12.7109375" bestFit="1" customWidth="1"/>
    <col min="8" max="8" width="43.85546875" style="9" bestFit="1" customWidth="1"/>
    <col min="9" max="9" width="7.7109375" customWidth="1"/>
    <col min="10" max="10" width="10.7109375" bestFit="1" customWidth="1"/>
  </cols>
  <sheetData>
    <row r="1" spans="1:10" x14ac:dyDescent="0.25">
      <c r="A1" s="2" t="s">
        <v>42</v>
      </c>
      <c r="B1" s="4" t="s">
        <v>7</v>
      </c>
      <c r="C1" s="4" t="s">
        <v>8</v>
      </c>
      <c r="D1" s="4" t="s">
        <v>9</v>
      </c>
      <c r="E1" s="4" t="s">
        <v>10</v>
      </c>
      <c r="F1" s="3" t="s">
        <v>20</v>
      </c>
      <c r="G1" s="3" t="s">
        <v>21</v>
      </c>
      <c r="H1" s="8" t="s">
        <v>22</v>
      </c>
      <c r="I1" s="4"/>
      <c r="J1" s="4"/>
    </row>
    <row r="2" spans="1:10" x14ac:dyDescent="0.25">
      <c r="A2" s="3" t="s">
        <v>0</v>
      </c>
      <c r="B2" s="7">
        <v>45356</v>
      </c>
      <c r="C2" s="3" t="s">
        <v>11</v>
      </c>
      <c r="D2" s="3"/>
      <c r="E2" s="3" t="str">
        <f>TEXT(B2,"DDD")</f>
        <v>Tue</v>
      </c>
      <c r="F2" s="3">
        <v>41.985328168970597</v>
      </c>
      <c r="G2" s="3">
        <v>-91.642612457802599</v>
      </c>
      <c r="H2" s="8" t="s">
        <v>23</v>
      </c>
      <c r="I2" s="3"/>
      <c r="J2" s="3"/>
    </row>
    <row r="3" spans="1:10" x14ac:dyDescent="0.25">
      <c r="A3" s="3" t="s">
        <v>1</v>
      </c>
      <c r="B3" s="7">
        <v>45358</v>
      </c>
      <c r="C3" s="3" t="s">
        <v>12</v>
      </c>
      <c r="D3" s="3">
        <f>B3-B2</f>
        <v>2</v>
      </c>
      <c r="E3" s="3" t="str">
        <f t="shared" ref="E3:E9" si="0">TEXT(B3,"DDD")</f>
        <v>Thu</v>
      </c>
      <c r="F3" s="3">
        <v>41.983431754107698</v>
      </c>
      <c r="G3" s="3">
        <v>-91.646862049394798</v>
      </c>
      <c r="H3" s="8" t="s">
        <v>24</v>
      </c>
      <c r="I3" s="3"/>
      <c r="J3" s="6"/>
    </row>
    <row r="4" spans="1:10" x14ac:dyDescent="0.25">
      <c r="A4" s="3" t="s">
        <v>2</v>
      </c>
      <c r="B4" s="7">
        <v>45359</v>
      </c>
      <c r="C4" s="3" t="s">
        <v>13</v>
      </c>
      <c r="D4" s="3">
        <f t="shared" ref="D4:D9" si="1">B4-B3</f>
        <v>1</v>
      </c>
      <c r="E4" s="3" t="str">
        <f t="shared" si="0"/>
        <v>Fri</v>
      </c>
      <c r="F4" s="3">
        <v>41.982996951834203</v>
      </c>
      <c r="G4" s="3">
        <v>-91.637650189866605</v>
      </c>
      <c r="H4" s="8" t="s">
        <v>25</v>
      </c>
      <c r="I4" s="3"/>
      <c r="J4" s="6"/>
    </row>
    <row r="5" spans="1:10" x14ac:dyDescent="0.25">
      <c r="A5" s="3" t="s">
        <v>3</v>
      </c>
      <c r="B5" s="7">
        <v>45361</v>
      </c>
      <c r="C5" s="3" t="s">
        <v>14</v>
      </c>
      <c r="D5" s="3">
        <f t="shared" si="1"/>
        <v>2</v>
      </c>
      <c r="E5" s="3" t="str">
        <f t="shared" si="0"/>
        <v>Sun</v>
      </c>
      <c r="F5" s="3">
        <v>41.9793820689206</v>
      </c>
      <c r="G5" s="3">
        <v>-91.649343548420802</v>
      </c>
      <c r="H5" s="8" t="s">
        <v>26</v>
      </c>
      <c r="I5" s="3"/>
      <c r="J5" s="6"/>
    </row>
    <row r="6" spans="1:10" x14ac:dyDescent="0.25">
      <c r="A6" s="3" t="s">
        <v>4</v>
      </c>
      <c r="B6" s="7">
        <v>45365</v>
      </c>
      <c r="C6" s="3" t="s">
        <v>15</v>
      </c>
      <c r="D6" s="3">
        <f t="shared" si="1"/>
        <v>4</v>
      </c>
      <c r="E6" s="3" t="str">
        <f t="shared" si="0"/>
        <v>Thu</v>
      </c>
      <c r="F6" s="3">
        <v>41.978922012465901</v>
      </c>
      <c r="G6" s="3">
        <v>-91.638807593462701</v>
      </c>
      <c r="H6" s="8" t="s">
        <v>27</v>
      </c>
      <c r="I6" s="3"/>
      <c r="J6" s="6"/>
    </row>
    <row r="7" spans="1:10" x14ac:dyDescent="0.25">
      <c r="A7" s="3" t="s">
        <v>5</v>
      </c>
      <c r="B7" s="7">
        <v>45367</v>
      </c>
      <c r="C7" s="3" t="s">
        <v>16</v>
      </c>
      <c r="D7" s="3">
        <f t="shared" si="1"/>
        <v>2</v>
      </c>
      <c r="E7" s="3" t="str">
        <f t="shared" si="0"/>
        <v>Sat</v>
      </c>
      <c r="F7" s="3">
        <v>41.986057705341103</v>
      </c>
      <c r="G7" s="3">
        <v>-91.640128558785605</v>
      </c>
      <c r="H7" s="8" t="s">
        <v>28</v>
      </c>
      <c r="I7" s="3"/>
      <c r="J7" s="6"/>
    </row>
    <row r="8" spans="1:10" x14ac:dyDescent="0.25">
      <c r="A8" s="3" t="s">
        <v>6</v>
      </c>
      <c r="B8" s="7">
        <v>45368</v>
      </c>
      <c r="C8" s="3" t="s">
        <v>17</v>
      </c>
      <c r="D8" s="3">
        <f t="shared" si="1"/>
        <v>1</v>
      </c>
      <c r="E8" s="3" t="str">
        <f t="shared" si="0"/>
        <v>Sun</v>
      </c>
      <c r="F8" s="3">
        <v>41.985456493803902</v>
      </c>
      <c r="G8" s="3">
        <v>-91.646648780013905</v>
      </c>
      <c r="H8" s="8" t="s">
        <v>29</v>
      </c>
      <c r="I8" s="3"/>
      <c r="J8" s="6"/>
    </row>
    <row r="9" spans="1:10" x14ac:dyDescent="0.25">
      <c r="A9" s="5" t="s">
        <v>18</v>
      </c>
      <c r="B9" s="7">
        <v>45370</v>
      </c>
      <c r="C9" s="3"/>
      <c r="D9" s="3">
        <f t="shared" si="1"/>
        <v>2</v>
      </c>
      <c r="E9" s="3" t="str">
        <f t="shared" si="0"/>
        <v>Tue</v>
      </c>
      <c r="F9" s="3">
        <v>41.981811864676502</v>
      </c>
      <c r="G9" s="3">
        <v>-91.650707324009005</v>
      </c>
      <c r="H9" s="8" t="s">
        <v>30</v>
      </c>
      <c r="I9" s="3"/>
      <c r="J9" s="3"/>
    </row>
    <row r="10" spans="1:10" x14ac:dyDescent="0.25">
      <c r="E10" s="4" t="s">
        <v>19</v>
      </c>
      <c r="F10" s="4">
        <f>AVERAGE(F2:F9)</f>
        <v>41.982923377515064</v>
      </c>
      <c r="G10" s="4">
        <f>AVERAGE(G2:G9)</f>
        <v>-91.644095062719501</v>
      </c>
    </row>
    <row r="11" spans="1:10" x14ac:dyDescent="0.25">
      <c r="E11" s="4" t="s">
        <v>31</v>
      </c>
      <c r="F11" s="4">
        <f>STDEVA(F2:F9)</f>
        <v>2.7275007017680173E-3</v>
      </c>
      <c r="G11" s="4">
        <f>STDEVA(G2:G9)</f>
        <v>4.969496623362506E-3</v>
      </c>
    </row>
    <row r="13" spans="1:10" x14ac:dyDescent="0.25">
      <c r="D13" s="19" t="s">
        <v>32</v>
      </c>
      <c r="E13" s="19"/>
      <c r="F13" s="4">
        <f>F10+F11</f>
        <v>41.985650878216831</v>
      </c>
      <c r="G13" s="4">
        <f>G10+G11</f>
        <v>-91.639125566096141</v>
      </c>
    </row>
    <row r="14" spans="1:10" x14ac:dyDescent="0.25">
      <c r="D14" s="19" t="s">
        <v>33</v>
      </c>
      <c r="E14" s="19"/>
      <c r="F14" s="4">
        <f>F10+F11</f>
        <v>41.985650878216831</v>
      </c>
      <c r="G14" s="4">
        <f>G10-G11</f>
        <v>-91.649064559342861</v>
      </c>
    </row>
    <row r="15" spans="1:10" x14ac:dyDescent="0.25">
      <c r="D15" s="19" t="s">
        <v>34</v>
      </c>
      <c r="E15" s="19"/>
      <c r="F15" s="4">
        <f>F10-F11</f>
        <v>41.980195876813298</v>
      </c>
      <c r="G15" s="4">
        <f>G10+G11</f>
        <v>-91.639125566096141</v>
      </c>
    </row>
    <row r="16" spans="1:10" x14ac:dyDescent="0.25">
      <c r="D16" s="19" t="s">
        <v>35</v>
      </c>
      <c r="E16" s="19"/>
      <c r="F16" s="4">
        <f>F10-F11</f>
        <v>41.980195876813298</v>
      </c>
      <c r="G16" s="4">
        <f>G10-G11</f>
        <v>-91.649064559342861</v>
      </c>
    </row>
  </sheetData>
  <mergeCells count="4">
    <mergeCell ref="D13:E13"/>
    <mergeCell ref="D14:E14"/>
    <mergeCell ref="D15:E15"/>
    <mergeCell ref="D16:E1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4B3C-3F09-42DF-A850-F83789B3FD6B}">
  <dimension ref="A1:J11"/>
  <sheetViews>
    <sheetView workbookViewId="0"/>
  </sheetViews>
  <sheetFormatPr defaultRowHeight="15" x14ac:dyDescent="0.25"/>
  <cols>
    <col min="2" max="2" width="9.42578125" bestFit="1" customWidth="1"/>
    <col min="3" max="3" width="10.5703125" bestFit="1" customWidth="1"/>
    <col min="4" max="4" width="8.5703125" customWidth="1"/>
    <col min="5" max="5" width="8.140625" bestFit="1" customWidth="1"/>
    <col min="6" max="6" width="12" bestFit="1" customWidth="1"/>
    <col min="7" max="7" width="12.7109375" bestFit="1" customWidth="1"/>
    <col min="8" max="8" width="43.85546875" bestFit="1" customWidth="1"/>
    <col min="9" max="10" width="22.5703125" bestFit="1" customWidth="1"/>
  </cols>
  <sheetData>
    <row r="1" spans="1:10" x14ac:dyDescent="0.25">
      <c r="A1" s="2" t="s">
        <v>42</v>
      </c>
      <c r="B1" s="4" t="s">
        <v>7</v>
      </c>
      <c r="C1" s="4" t="s">
        <v>8</v>
      </c>
      <c r="D1" s="4" t="s">
        <v>9</v>
      </c>
      <c r="E1" s="4" t="s">
        <v>10</v>
      </c>
      <c r="F1" s="3" t="s">
        <v>20</v>
      </c>
      <c r="G1" s="3" t="s">
        <v>21</v>
      </c>
      <c r="H1" s="8" t="s">
        <v>22</v>
      </c>
      <c r="I1" s="10" t="s">
        <v>36</v>
      </c>
      <c r="J1" s="10" t="s">
        <v>37</v>
      </c>
    </row>
    <row r="2" spans="1:10" x14ac:dyDescent="0.25">
      <c r="A2" s="3" t="s">
        <v>0</v>
      </c>
      <c r="B2" s="7">
        <v>45356</v>
      </c>
      <c r="C2" s="3" t="s">
        <v>11</v>
      </c>
      <c r="D2" s="3"/>
      <c r="E2" s="3" t="str">
        <f>TEXT(B2,"DDD")</f>
        <v>Tue</v>
      </c>
      <c r="F2" s="3">
        <v>41.985328168970597</v>
      </c>
      <c r="G2" s="3">
        <v>-91.642612457802599</v>
      </c>
      <c r="H2" s="8" t="s">
        <v>23</v>
      </c>
      <c r="I2">
        <v>560</v>
      </c>
      <c r="J2">
        <f t="shared" ref="J2:J9" si="0">I2/5280</f>
        <v>0.10606060606060606</v>
      </c>
    </row>
    <row r="3" spans="1:10" x14ac:dyDescent="0.25">
      <c r="A3" s="3" t="s">
        <v>1</v>
      </c>
      <c r="B3" s="7">
        <v>45358</v>
      </c>
      <c r="C3" s="3" t="s">
        <v>12</v>
      </c>
      <c r="D3" s="3">
        <f>B3-B2</f>
        <v>2</v>
      </c>
      <c r="E3" s="3" t="str">
        <f t="shared" ref="E3:E9" si="1">TEXT(B3,"DDD")</f>
        <v>Thu</v>
      </c>
      <c r="F3" s="3">
        <v>41.983431754107698</v>
      </c>
      <c r="G3" s="3">
        <v>-91.646862049394798</v>
      </c>
      <c r="H3" s="8" t="s">
        <v>24</v>
      </c>
      <c r="I3">
        <v>775</v>
      </c>
      <c r="J3">
        <f t="shared" si="0"/>
        <v>0.14678030303030304</v>
      </c>
    </row>
    <row r="4" spans="1:10" x14ac:dyDescent="0.25">
      <c r="A4" s="3" t="s">
        <v>2</v>
      </c>
      <c r="B4" s="7">
        <v>45359</v>
      </c>
      <c r="C4" s="3" t="s">
        <v>13</v>
      </c>
      <c r="D4" s="3">
        <f t="shared" ref="D4:D9" si="2">B4-B3</f>
        <v>1</v>
      </c>
      <c r="E4" s="3" t="str">
        <f t="shared" si="1"/>
        <v>Fri</v>
      </c>
      <c r="F4" s="3">
        <v>41.982996951834203</v>
      </c>
      <c r="G4" s="3">
        <v>-91.637650189866605</v>
      </c>
      <c r="H4" s="8" t="s">
        <v>25</v>
      </c>
      <c r="I4">
        <v>1742</v>
      </c>
      <c r="J4">
        <f t="shared" si="0"/>
        <v>0.3299242424242424</v>
      </c>
    </row>
    <row r="5" spans="1:10" x14ac:dyDescent="0.25">
      <c r="A5" s="3" t="s">
        <v>3</v>
      </c>
      <c r="B5" s="7">
        <v>45361</v>
      </c>
      <c r="C5" s="3" t="s">
        <v>14</v>
      </c>
      <c r="D5" s="3">
        <f t="shared" si="2"/>
        <v>2</v>
      </c>
      <c r="E5" s="3" t="str">
        <f t="shared" si="1"/>
        <v>Sun</v>
      </c>
      <c r="F5" s="3">
        <v>41.9793820689206</v>
      </c>
      <c r="G5" s="3">
        <v>-91.649343548420802</v>
      </c>
      <c r="H5" s="8" t="s">
        <v>26</v>
      </c>
      <c r="I5">
        <v>1921.9</v>
      </c>
      <c r="J5">
        <f t="shared" si="0"/>
        <v>0.36399621212121214</v>
      </c>
    </row>
    <row r="6" spans="1:10" x14ac:dyDescent="0.25">
      <c r="A6" s="3" t="s">
        <v>4</v>
      </c>
      <c r="B6" s="7">
        <v>45365</v>
      </c>
      <c r="C6" s="3" t="s">
        <v>15</v>
      </c>
      <c r="D6" s="3">
        <f t="shared" si="2"/>
        <v>4</v>
      </c>
      <c r="E6" s="3" t="str">
        <f t="shared" si="1"/>
        <v>Thu</v>
      </c>
      <c r="F6" s="3">
        <v>41.978922012465901</v>
      </c>
      <c r="G6" s="3">
        <v>-91.638807593462701</v>
      </c>
      <c r="H6" s="8" t="s">
        <v>27</v>
      </c>
      <c r="I6">
        <v>2059</v>
      </c>
      <c r="J6">
        <f t="shared" si="0"/>
        <v>0.3899621212121212</v>
      </c>
    </row>
    <row r="7" spans="1:10" x14ac:dyDescent="0.25">
      <c r="A7" s="3" t="s">
        <v>5</v>
      </c>
      <c r="B7" s="7">
        <v>45367</v>
      </c>
      <c r="C7" s="3" t="s">
        <v>16</v>
      </c>
      <c r="D7" s="3">
        <f t="shared" si="2"/>
        <v>2</v>
      </c>
      <c r="E7" s="3" t="str">
        <f t="shared" si="1"/>
        <v>Sat</v>
      </c>
      <c r="F7" s="3">
        <v>41.986057705341103</v>
      </c>
      <c r="G7" s="3">
        <v>-91.640128558785605</v>
      </c>
      <c r="H7" s="8" t="s">
        <v>28</v>
      </c>
      <c r="I7">
        <v>1573</v>
      </c>
      <c r="J7">
        <f t="shared" si="0"/>
        <v>0.29791666666666666</v>
      </c>
    </row>
    <row r="8" spans="1:10" x14ac:dyDescent="0.25">
      <c r="A8" s="3" t="s">
        <v>6</v>
      </c>
      <c r="B8" s="7">
        <v>45368</v>
      </c>
      <c r="C8" s="3" t="s">
        <v>17</v>
      </c>
      <c r="D8" s="3">
        <f t="shared" si="2"/>
        <v>1</v>
      </c>
      <c r="E8" s="3" t="str">
        <f t="shared" si="1"/>
        <v>Sun</v>
      </c>
      <c r="F8" s="3">
        <v>41.985456493803902</v>
      </c>
      <c r="G8" s="3">
        <v>-91.646648780013905</v>
      </c>
      <c r="H8" s="8" t="s">
        <v>29</v>
      </c>
      <c r="I8">
        <v>1160</v>
      </c>
      <c r="J8">
        <f>I8/5280</f>
        <v>0.2196969696969697</v>
      </c>
    </row>
    <row r="9" spans="1:10" x14ac:dyDescent="0.25">
      <c r="A9" s="5" t="s">
        <v>18</v>
      </c>
      <c r="B9" s="7">
        <v>45370</v>
      </c>
      <c r="C9" s="3"/>
      <c r="D9" s="3">
        <f t="shared" si="2"/>
        <v>2</v>
      </c>
      <c r="E9" s="3" t="str">
        <f t="shared" si="1"/>
        <v>Tue</v>
      </c>
      <c r="F9" s="3">
        <v>41.981811864676502</v>
      </c>
      <c r="G9" s="3">
        <v>-91.650707324009005</v>
      </c>
      <c r="H9" s="8" t="s">
        <v>30</v>
      </c>
      <c r="I9">
        <v>1832</v>
      </c>
      <c r="J9">
        <f t="shared" si="0"/>
        <v>0.34696969696969698</v>
      </c>
    </row>
    <row r="10" spans="1:10" x14ac:dyDescent="0.25">
      <c r="A10" s="1"/>
      <c r="E10" s="4" t="s">
        <v>19</v>
      </c>
      <c r="F10" s="4">
        <f>AVERAGE(F2:F9)</f>
        <v>41.982923377515064</v>
      </c>
      <c r="G10" s="4">
        <f>AVERAGE(G2:G9)</f>
        <v>-91.644095062719501</v>
      </c>
      <c r="H10" s="9"/>
      <c r="I10" s="10">
        <f>AVERAGE(I2:I9)</f>
        <v>1452.8625</v>
      </c>
      <c r="J10" s="10">
        <f>AVERAGE(J2:J9)</f>
        <v>0.27516335227272726</v>
      </c>
    </row>
    <row r="11" spans="1:10" x14ac:dyDescent="0.25">
      <c r="A11" s="1"/>
      <c r="E11" s="4" t="s">
        <v>31</v>
      </c>
      <c r="F11" s="4">
        <f>STDEVA(F2:F9)</f>
        <v>2.7275007017680173E-3</v>
      </c>
      <c r="G11" s="4">
        <f>STDEVA(G2:G9)</f>
        <v>4.969496623362506E-3</v>
      </c>
      <c r="H1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79C02-5E9E-4F85-A723-D2EDEB8D65CC}">
  <dimension ref="A1:J11"/>
  <sheetViews>
    <sheetView workbookViewId="0"/>
  </sheetViews>
  <sheetFormatPr defaultRowHeight="15" x14ac:dyDescent="0.25"/>
  <cols>
    <col min="2" max="2" width="9.42578125" bestFit="1" customWidth="1"/>
    <col min="3" max="3" width="10.5703125" bestFit="1" customWidth="1"/>
    <col min="4" max="4" width="8.5703125" customWidth="1"/>
    <col min="5" max="5" width="8.140625" bestFit="1" customWidth="1"/>
    <col min="6" max="6" width="12" bestFit="1" customWidth="1"/>
    <col min="7" max="7" width="12.7109375" bestFit="1" customWidth="1"/>
    <col min="8" max="8" width="43.85546875" bestFit="1" customWidth="1"/>
    <col min="9" max="9" width="20.28515625" bestFit="1" customWidth="1"/>
    <col min="10" max="10" width="22.5703125" bestFit="1" customWidth="1"/>
  </cols>
  <sheetData>
    <row r="1" spans="1:10" x14ac:dyDescent="0.25">
      <c r="A1" s="2" t="s">
        <v>42</v>
      </c>
      <c r="B1" s="4" t="s">
        <v>7</v>
      </c>
      <c r="C1" s="4" t="s">
        <v>8</v>
      </c>
      <c r="D1" s="4" t="s">
        <v>9</v>
      </c>
      <c r="E1" s="4" t="s">
        <v>10</v>
      </c>
      <c r="F1" s="3" t="s">
        <v>20</v>
      </c>
      <c r="G1" s="3" t="s">
        <v>21</v>
      </c>
      <c r="H1" s="8" t="s">
        <v>22</v>
      </c>
      <c r="I1" s="10" t="s">
        <v>38</v>
      </c>
      <c r="J1" s="10" t="s">
        <v>39</v>
      </c>
    </row>
    <row r="2" spans="1:10" x14ac:dyDescent="0.25">
      <c r="A2" s="3" t="s">
        <v>0</v>
      </c>
      <c r="B2" s="7">
        <v>45356</v>
      </c>
      <c r="C2" s="3" t="s">
        <v>11</v>
      </c>
      <c r="D2" s="3"/>
      <c r="E2" s="3" t="str">
        <f>TEXT(B2,"DDD")</f>
        <v>Tue</v>
      </c>
      <c r="F2" s="3">
        <v>41.985328168970597</v>
      </c>
      <c r="G2" s="3">
        <v>-91.642612457802599</v>
      </c>
      <c r="H2" s="8" t="s">
        <v>23</v>
      </c>
    </row>
    <row r="3" spans="1:10" x14ac:dyDescent="0.25">
      <c r="A3" s="3" t="s">
        <v>1</v>
      </c>
      <c r="B3" s="7">
        <v>45358</v>
      </c>
      <c r="C3" s="3" t="s">
        <v>12</v>
      </c>
      <c r="D3" s="3">
        <f>B3-B2</f>
        <v>2</v>
      </c>
      <c r="E3" s="3" t="str">
        <f t="shared" ref="E3:E9" si="0">TEXT(B3,"DDD")</f>
        <v>Thu</v>
      </c>
      <c r="F3" s="3">
        <v>41.983431754107698</v>
      </c>
      <c r="G3" s="3">
        <v>-91.646862049394798</v>
      </c>
      <c r="H3" s="8" t="s">
        <v>24</v>
      </c>
      <c r="I3" s="13">
        <v>1346.3090982000001</v>
      </c>
      <c r="J3" s="3">
        <f t="shared" ref="J3:J9" si="1">I3/5280</f>
        <v>0.25498278375</v>
      </c>
    </row>
    <row r="4" spans="1:10" x14ac:dyDescent="0.25">
      <c r="A4" s="3" t="s">
        <v>2</v>
      </c>
      <c r="B4" s="7">
        <v>45359</v>
      </c>
      <c r="C4" s="3" t="s">
        <v>13</v>
      </c>
      <c r="D4" s="3">
        <f t="shared" ref="D4:D9" si="2">B4-B3</f>
        <v>1</v>
      </c>
      <c r="E4" s="3" t="str">
        <f t="shared" si="0"/>
        <v>Fri</v>
      </c>
      <c r="F4" s="3">
        <v>41.982996951834203</v>
      </c>
      <c r="G4" s="3">
        <v>-91.637650189866605</v>
      </c>
      <c r="H4" s="8" t="s">
        <v>25</v>
      </c>
      <c r="I4" s="13">
        <v>2509.6326262400003</v>
      </c>
      <c r="J4" s="3">
        <f t="shared" si="1"/>
        <v>0.47530920951515154</v>
      </c>
    </row>
    <row r="5" spans="1:10" x14ac:dyDescent="0.25">
      <c r="A5" s="3" t="s">
        <v>3</v>
      </c>
      <c r="B5" s="7">
        <v>45361</v>
      </c>
      <c r="C5" s="3" t="s">
        <v>14</v>
      </c>
      <c r="D5" s="3">
        <f t="shared" si="2"/>
        <v>2</v>
      </c>
      <c r="E5" s="3" t="str">
        <f t="shared" si="0"/>
        <v>Sun</v>
      </c>
      <c r="F5" s="3">
        <v>41.9793820689206</v>
      </c>
      <c r="G5" s="3">
        <v>-91.649343548420802</v>
      </c>
      <c r="H5" s="8" t="s">
        <v>26</v>
      </c>
      <c r="I5" s="13">
        <v>3441.5158581599999</v>
      </c>
      <c r="J5" s="3">
        <f t="shared" si="1"/>
        <v>0.65180224586363633</v>
      </c>
    </row>
    <row r="6" spans="1:10" x14ac:dyDescent="0.25">
      <c r="A6" s="3" t="s">
        <v>4</v>
      </c>
      <c r="B6" s="7">
        <v>45365</v>
      </c>
      <c r="C6" s="3" t="s">
        <v>15</v>
      </c>
      <c r="D6" s="3">
        <f t="shared" si="2"/>
        <v>4</v>
      </c>
      <c r="E6" s="3" t="str">
        <f t="shared" si="0"/>
        <v>Thu</v>
      </c>
      <c r="F6" s="3">
        <v>41.978922012465901</v>
      </c>
      <c r="G6" s="3">
        <v>-91.638807593462701</v>
      </c>
      <c r="H6" s="8" t="s">
        <v>27</v>
      </c>
      <c r="I6" s="13">
        <v>2869.7179396000001</v>
      </c>
      <c r="J6" s="3">
        <f t="shared" si="1"/>
        <v>0.54350718553030308</v>
      </c>
    </row>
    <row r="7" spans="1:10" x14ac:dyDescent="0.25">
      <c r="A7" s="3" t="s">
        <v>5</v>
      </c>
      <c r="B7" s="7">
        <v>45367</v>
      </c>
      <c r="C7" s="3" t="s">
        <v>16</v>
      </c>
      <c r="D7" s="3">
        <f t="shared" si="2"/>
        <v>2</v>
      </c>
      <c r="E7" s="3" t="str">
        <f t="shared" si="0"/>
        <v>Sat</v>
      </c>
      <c r="F7" s="3">
        <v>41.986057705341103</v>
      </c>
      <c r="G7" s="3">
        <v>-91.640128558785605</v>
      </c>
      <c r="H7" s="8" t="s">
        <v>28</v>
      </c>
      <c r="I7" s="13">
        <v>2625.0000840000002</v>
      </c>
      <c r="J7" s="3">
        <f t="shared" si="1"/>
        <v>0.49715910681818187</v>
      </c>
    </row>
    <row r="8" spans="1:10" x14ac:dyDescent="0.25">
      <c r="A8" s="3" t="s">
        <v>6</v>
      </c>
      <c r="B8" s="7">
        <v>45368</v>
      </c>
      <c r="C8" s="3" t="s">
        <v>17</v>
      </c>
      <c r="D8" s="3">
        <f t="shared" si="2"/>
        <v>1</v>
      </c>
      <c r="E8" s="3" t="str">
        <f t="shared" si="0"/>
        <v>Sun</v>
      </c>
      <c r="F8" s="3">
        <v>41.985456493803902</v>
      </c>
      <c r="G8" s="3">
        <v>-91.646648780013905</v>
      </c>
      <c r="H8" s="8" t="s">
        <v>29</v>
      </c>
      <c r="I8" s="13">
        <v>1786.2093747439999</v>
      </c>
      <c r="J8" s="3">
        <f>I8/5280</f>
        <v>0.3382972300651515</v>
      </c>
    </row>
    <row r="9" spans="1:10" x14ac:dyDescent="0.25">
      <c r="A9" s="5" t="s">
        <v>18</v>
      </c>
      <c r="B9" s="7">
        <v>45370</v>
      </c>
      <c r="C9" s="3"/>
      <c r="D9" s="3">
        <f t="shared" si="2"/>
        <v>2</v>
      </c>
      <c r="E9" s="3" t="str">
        <f t="shared" si="0"/>
        <v>Tue</v>
      </c>
      <c r="F9" s="3">
        <v>41.981811864676502</v>
      </c>
      <c r="G9" s="3">
        <v>-91.650707324009005</v>
      </c>
      <c r="H9" s="11" t="s">
        <v>30</v>
      </c>
      <c r="I9" s="13">
        <v>1726.74218124</v>
      </c>
      <c r="J9" s="3">
        <f t="shared" si="1"/>
        <v>0.32703450402272727</v>
      </c>
    </row>
    <row r="10" spans="1:10" x14ac:dyDescent="0.25">
      <c r="H10" s="12" t="s">
        <v>40</v>
      </c>
      <c r="I10" s="4">
        <f>AVERAGE(I3:I9)</f>
        <v>2329.3038803119998</v>
      </c>
      <c r="J10" s="4">
        <f>AVERAGE(J3:J9)</f>
        <v>0.44115603793787883</v>
      </c>
    </row>
    <row r="11" spans="1:10" x14ac:dyDescent="0.25">
      <c r="H11" s="12" t="s">
        <v>41</v>
      </c>
      <c r="I11" s="4">
        <f>STDEVA(I3:I9)</f>
        <v>738.61678443044923</v>
      </c>
      <c r="J11" s="4">
        <f>STDEVA(J3:J9)</f>
        <v>0.13988954250576685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5076-30CA-4040-AEFB-944033B2D213}">
  <dimension ref="A1:L17"/>
  <sheetViews>
    <sheetView tabSelected="1" workbookViewId="0">
      <selection activeCell="K21" sqref="K21"/>
    </sheetView>
  </sheetViews>
  <sheetFormatPr defaultRowHeight="15" x14ac:dyDescent="0.25"/>
  <cols>
    <col min="1" max="1" width="11.140625" bestFit="1" customWidth="1"/>
    <col min="3" max="3" width="9.42578125" bestFit="1" customWidth="1"/>
    <col min="4" max="4" width="10.5703125" bestFit="1" customWidth="1"/>
    <col min="5" max="5" width="10.5703125" customWidth="1"/>
    <col min="6" max="6" width="8.5703125" customWidth="1"/>
    <col min="7" max="7" width="16.140625" customWidth="1"/>
    <col min="8" max="8" width="12" bestFit="1" customWidth="1"/>
    <col min="9" max="9" width="12.7109375" bestFit="1" customWidth="1"/>
    <col min="10" max="10" width="43.85546875" bestFit="1" customWidth="1"/>
    <col min="11" max="12" width="22.5703125" bestFit="1" customWidth="1"/>
  </cols>
  <sheetData>
    <row r="1" spans="1:12" x14ac:dyDescent="0.25">
      <c r="A1" s="8" t="s">
        <v>55</v>
      </c>
      <c r="B1" s="2" t="s">
        <v>42</v>
      </c>
      <c r="C1" s="4" t="s">
        <v>7</v>
      </c>
      <c r="D1" s="14" t="s">
        <v>8</v>
      </c>
      <c r="E1" s="16" t="s">
        <v>48</v>
      </c>
      <c r="F1" s="4" t="s">
        <v>9</v>
      </c>
      <c r="G1" s="4" t="s">
        <v>10</v>
      </c>
      <c r="H1" s="3" t="s">
        <v>20</v>
      </c>
      <c r="I1" s="3" t="s">
        <v>21</v>
      </c>
      <c r="J1" s="18" t="s">
        <v>22</v>
      </c>
      <c r="K1" s="14" t="s">
        <v>36</v>
      </c>
      <c r="L1" s="4" t="s">
        <v>37</v>
      </c>
    </row>
    <row r="2" spans="1:12" x14ac:dyDescent="0.25">
      <c r="A2" s="3">
        <v>1</v>
      </c>
      <c r="B2" s="3" t="s">
        <v>0</v>
      </c>
      <c r="C2" s="7">
        <v>45356</v>
      </c>
      <c r="D2" s="15" t="s">
        <v>51</v>
      </c>
      <c r="E2" s="17">
        <v>0</v>
      </c>
      <c r="F2" s="3"/>
      <c r="G2" s="3" t="str">
        <f>TEXT(C2,"DDD")</f>
        <v>Tue</v>
      </c>
      <c r="H2" s="3">
        <v>41.985328168970597</v>
      </c>
      <c r="I2" s="3">
        <v>-91.642612457802599</v>
      </c>
      <c r="J2" s="18" t="s">
        <v>23</v>
      </c>
      <c r="K2" s="15">
        <v>560</v>
      </c>
      <c r="L2" s="3">
        <f t="shared" ref="L2:L9" si="0">K2/5280</f>
        <v>0.10606060606060606</v>
      </c>
    </row>
    <row r="3" spans="1:12" x14ac:dyDescent="0.25">
      <c r="A3" s="3">
        <v>2</v>
      </c>
      <c r="B3" s="3" t="s">
        <v>1</v>
      </c>
      <c r="C3" s="7">
        <v>45358</v>
      </c>
      <c r="D3" s="15" t="s">
        <v>52</v>
      </c>
      <c r="E3" s="17">
        <v>0</v>
      </c>
      <c r="F3" s="3">
        <f>C3-C2</f>
        <v>2</v>
      </c>
      <c r="G3" s="3" t="str">
        <f t="shared" ref="G3:G9" si="1">TEXT(C3,"DDD")</f>
        <v>Thu</v>
      </c>
      <c r="H3" s="3">
        <v>41.983431754107698</v>
      </c>
      <c r="I3" s="3">
        <v>-91.646862049394798</v>
      </c>
      <c r="J3" s="18" t="s">
        <v>24</v>
      </c>
      <c r="K3" s="15">
        <v>775</v>
      </c>
      <c r="L3" s="3">
        <f t="shared" si="0"/>
        <v>0.14678030303030304</v>
      </c>
    </row>
    <row r="4" spans="1:12" x14ac:dyDescent="0.25">
      <c r="A4" s="3">
        <v>3</v>
      </c>
      <c r="B4" s="3" t="s">
        <v>2</v>
      </c>
      <c r="C4" s="7">
        <v>45359</v>
      </c>
      <c r="D4" s="15" t="s">
        <v>43</v>
      </c>
      <c r="E4" s="17">
        <v>1</v>
      </c>
      <c r="F4" s="3">
        <f t="shared" ref="F4:F9" si="2">C4-C3</f>
        <v>1</v>
      </c>
      <c r="G4" s="3" t="str">
        <f t="shared" si="1"/>
        <v>Fri</v>
      </c>
      <c r="H4" s="3">
        <v>41.985456493803902</v>
      </c>
      <c r="I4" s="3">
        <v>-91.646648780013905</v>
      </c>
      <c r="J4" s="18" t="s">
        <v>29</v>
      </c>
      <c r="K4" s="15">
        <v>1160</v>
      </c>
      <c r="L4" s="3">
        <f t="shared" si="0"/>
        <v>0.2196969696969697</v>
      </c>
    </row>
    <row r="5" spans="1:12" x14ac:dyDescent="0.25">
      <c r="A5" s="3">
        <v>4</v>
      </c>
      <c r="B5" s="3" t="s">
        <v>3</v>
      </c>
      <c r="C5" s="7">
        <v>45361</v>
      </c>
      <c r="D5" s="15" t="s">
        <v>44</v>
      </c>
      <c r="E5" s="17">
        <v>2.5</v>
      </c>
      <c r="F5" s="3">
        <f t="shared" si="2"/>
        <v>2</v>
      </c>
      <c r="G5" s="3" t="str">
        <f t="shared" si="1"/>
        <v>Sun</v>
      </c>
      <c r="H5" s="3">
        <v>41.986057705341103</v>
      </c>
      <c r="I5" s="3">
        <v>-91.640128558785605</v>
      </c>
      <c r="J5" s="18" t="s">
        <v>28</v>
      </c>
      <c r="K5" s="15">
        <v>1573</v>
      </c>
      <c r="L5" s="3">
        <f t="shared" si="0"/>
        <v>0.29791666666666666</v>
      </c>
    </row>
    <row r="6" spans="1:12" x14ac:dyDescent="0.25">
      <c r="A6" s="3">
        <v>5</v>
      </c>
      <c r="B6" s="3" t="s">
        <v>4</v>
      </c>
      <c r="C6" s="7">
        <v>45365</v>
      </c>
      <c r="D6" s="15" t="s">
        <v>44</v>
      </c>
      <c r="E6" s="17">
        <v>2.5</v>
      </c>
      <c r="F6" s="3">
        <f t="shared" si="2"/>
        <v>4</v>
      </c>
      <c r="G6" s="3" t="str">
        <f t="shared" si="1"/>
        <v>Thu</v>
      </c>
      <c r="H6" s="3">
        <v>41.982996951834203</v>
      </c>
      <c r="I6" s="3">
        <v>-91.637650189866605</v>
      </c>
      <c r="J6" s="18" t="s">
        <v>25</v>
      </c>
      <c r="K6" s="15">
        <v>1742</v>
      </c>
      <c r="L6" s="3">
        <f t="shared" si="0"/>
        <v>0.3299242424242424</v>
      </c>
    </row>
    <row r="7" spans="1:12" x14ac:dyDescent="0.25">
      <c r="A7" s="3">
        <v>6</v>
      </c>
      <c r="B7" s="3" t="s">
        <v>5</v>
      </c>
      <c r="C7" s="7">
        <v>45367</v>
      </c>
      <c r="D7" s="15" t="s">
        <v>45</v>
      </c>
      <c r="E7" s="17">
        <v>3</v>
      </c>
      <c r="F7" s="3">
        <f t="shared" si="2"/>
        <v>2</v>
      </c>
      <c r="G7" s="3" t="str">
        <f t="shared" si="1"/>
        <v>Sat</v>
      </c>
      <c r="H7" s="3">
        <v>41.981811864676502</v>
      </c>
      <c r="I7" s="3">
        <v>-91.650707324009005</v>
      </c>
      <c r="J7" s="18" t="s">
        <v>30</v>
      </c>
      <c r="K7" s="15">
        <v>1832</v>
      </c>
      <c r="L7" s="3">
        <f t="shared" si="0"/>
        <v>0.34696969696969698</v>
      </c>
    </row>
    <row r="8" spans="1:12" x14ac:dyDescent="0.25">
      <c r="A8" s="3">
        <v>7</v>
      </c>
      <c r="B8" s="3" t="s">
        <v>6</v>
      </c>
      <c r="C8" s="7">
        <v>45368</v>
      </c>
      <c r="D8" s="15" t="s">
        <v>46</v>
      </c>
      <c r="E8" s="17">
        <v>3.5</v>
      </c>
      <c r="F8" s="3">
        <f t="shared" si="2"/>
        <v>1</v>
      </c>
      <c r="G8" s="3" t="str">
        <f t="shared" si="1"/>
        <v>Sun</v>
      </c>
      <c r="H8" s="3">
        <v>41.9793820689206</v>
      </c>
      <c r="I8" s="3">
        <v>-91.649343548420802</v>
      </c>
      <c r="J8" s="18" t="s">
        <v>26</v>
      </c>
      <c r="K8" s="15">
        <v>1921.9</v>
      </c>
      <c r="L8" s="3">
        <f t="shared" si="0"/>
        <v>0.36399621212121214</v>
      </c>
    </row>
    <row r="9" spans="1:12" x14ac:dyDescent="0.25">
      <c r="A9" s="3">
        <v>8</v>
      </c>
      <c r="B9" s="5" t="s">
        <v>18</v>
      </c>
      <c r="C9" s="7">
        <v>45370</v>
      </c>
      <c r="D9" s="15" t="s">
        <v>47</v>
      </c>
      <c r="E9" s="17">
        <v>4</v>
      </c>
      <c r="F9" s="3">
        <f t="shared" si="2"/>
        <v>2</v>
      </c>
      <c r="G9" s="3" t="str">
        <f t="shared" si="1"/>
        <v>Tue</v>
      </c>
      <c r="H9" s="3">
        <v>41.978922012465901</v>
      </c>
      <c r="I9" s="3">
        <v>-91.638807593462701</v>
      </c>
      <c r="J9" s="18" t="s">
        <v>27</v>
      </c>
      <c r="K9" s="15">
        <v>2059</v>
      </c>
      <c r="L9" s="3">
        <f t="shared" si="0"/>
        <v>0.3899621212121212</v>
      </c>
    </row>
    <row r="10" spans="1:12" x14ac:dyDescent="0.25">
      <c r="A10" s="17">
        <v>9</v>
      </c>
      <c r="B10" s="1"/>
      <c r="G10" s="4" t="s">
        <v>19</v>
      </c>
      <c r="H10" s="4">
        <f>AVERAGE(H2:H9)</f>
        <v>41.982923377515057</v>
      </c>
      <c r="I10" s="4">
        <f>AVERAGE(I2:I9)</f>
        <v>-91.644095062719501</v>
      </c>
      <c r="J10" s="23" t="s">
        <v>19</v>
      </c>
      <c r="K10" s="14">
        <f>AVERAGE(K2:K9)</f>
        <v>1452.8625</v>
      </c>
      <c r="L10" s="4">
        <f>AVERAGE(L2:L9)</f>
        <v>0.27516335227272726</v>
      </c>
    </row>
    <row r="11" spans="1:12" x14ac:dyDescent="0.25">
      <c r="B11" s="1"/>
      <c r="G11" s="4" t="s">
        <v>31</v>
      </c>
      <c r="H11" s="4">
        <f>STDEVA(H2:H9)</f>
        <v>2.7275007017680173E-3</v>
      </c>
      <c r="I11" s="4">
        <f>STDEVA(I2:I9)</f>
        <v>4.969496623362506E-3</v>
      </c>
      <c r="J11" s="23" t="s">
        <v>31</v>
      </c>
      <c r="K11" s="4">
        <f>STDEVA(K2:K9)</f>
        <v>556.98769654916327</v>
      </c>
      <c r="L11" s="4">
        <f>STDEVA(L2:L9)</f>
        <v>0.10549009404340222</v>
      </c>
    </row>
    <row r="13" spans="1:12" x14ac:dyDescent="0.25">
      <c r="F13" s="20" t="s">
        <v>49</v>
      </c>
      <c r="G13" s="21"/>
      <c r="H13" s="14">
        <f>CORREL(E2:E9,K2:K9)</f>
        <v>0.98479326902206088</v>
      </c>
    </row>
    <row r="14" spans="1:12" x14ac:dyDescent="0.25">
      <c r="H14" s="9" t="s">
        <v>50</v>
      </c>
    </row>
    <row r="15" spans="1:12" x14ac:dyDescent="0.25">
      <c r="F15" s="22" t="s">
        <v>53</v>
      </c>
      <c r="G15" s="22"/>
      <c r="H15" s="14">
        <f>_xlfn.FORECAST.LINEAR(A10,K2:K9,A2:A9)</f>
        <v>2439.2464285714286</v>
      </c>
      <c r="I15" s="10" t="s">
        <v>57</v>
      </c>
    </row>
    <row r="16" spans="1:12" x14ac:dyDescent="0.25">
      <c r="F16" s="22" t="s">
        <v>53</v>
      </c>
      <c r="G16" s="22"/>
      <c r="H16" s="14">
        <f>_xlfn.FORECAST.LINEAR(A10,L2:L9,A2:A9)</f>
        <v>0.46197849025974025</v>
      </c>
      <c r="I16" s="10" t="s">
        <v>56</v>
      </c>
    </row>
    <row r="17" spans="8:8" x14ac:dyDescent="0.25">
      <c r="H17" s="9" t="s">
        <v>54</v>
      </c>
    </row>
  </sheetData>
  <sortState xmlns:xlrd2="http://schemas.microsoft.com/office/spreadsheetml/2017/richdata2" ref="H2:L9">
    <sortCondition ref="K2:K9"/>
  </sortState>
  <mergeCells count="3">
    <mergeCell ref="F13:G13"/>
    <mergeCell ref="F15:G15"/>
    <mergeCell ref="F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GeographicProfile</vt:lpstr>
      <vt:lpstr>MeanDistance</vt:lpstr>
      <vt:lpstr>MeanSequence</vt:lpstr>
      <vt:lpstr>Progression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Backer-Hines</dc:creator>
  <cp:lastModifiedBy>Angela Backer-Hines</cp:lastModifiedBy>
  <dcterms:created xsi:type="dcterms:W3CDTF">2024-06-06T16:13:14Z</dcterms:created>
  <dcterms:modified xsi:type="dcterms:W3CDTF">2024-07-23T16:30:16Z</dcterms:modified>
</cp:coreProperties>
</file>